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_rels/externalLink1.xml.rels" ContentType="application/vnd.openxmlformats-package.relationships+xml"/>
  <Override PartName="/xl/externalLinks/_rels/externalLink2.xml.rels" ContentType="application/vnd.openxmlformats-package.relationship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Planilha" sheetId="1" state="visible" r:id="rId2"/>
    <sheet name="Cronograma" sheetId="2" state="visible" r:id="rId3"/>
    <sheet name="Remanescente" sheetId="3" state="visible" r:id="rId4"/>
  </sheets>
  <externalReferences>
    <externalReference r:id="rId5"/>
    <externalReference r:id="rId6"/>
  </externalReferences>
  <definedNames>
    <definedName function="false" hidden="false" name="TIPOORCAMENTO" vbProcedure="false">IF(VALUE([1]MENU!$O$3)=2,"Licitado","Proposto")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<sst xmlns="http://schemas.openxmlformats.org/spreadsheetml/2006/main" count="2173" uniqueCount="557">
  <si>
    <t xml:space="preserve">EMPRESA</t>
  </si>
  <si>
    <t xml:space="preserve">TRANSPORTE E COMERCIAL REGAZON LTDA</t>
  </si>
  <si>
    <t xml:space="preserve">CNPJ: </t>
  </si>
  <si>
    <t xml:space="preserve">88.083.795/0001-90</t>
  </si>
  <si>
    <t xml:space="preserve">OBRA:</t>
  </si>
  <si>
    <t xml:space="preserve">BIBLIOTECA ÉRICO VERÍSSIMO</t>
  </si>
  <si>
    <t xml:space="preserve">LOCAL:</t>
  </si>
  <si>
    <t xml:space="preserve">IFFAR CAMPUS SANTO ÂNGELO RS</t>
  </si>
  <si>
    <t xml:space="preserve">SINAPI:</t>
  </si>
  <si>
    <t xml:space="preserve">07/2024 - RIO GRANDE DO SUL</t>
  </si>
  <si>
    <t xml:space="preserve">DATA:</t>
  </si>
  <si>
    <t xml:space="preserve">NOVEMBRO / 2024</t>
  </si>
  <si>
    <t xml:space="preserve">RESP. TÉCNICO:</t>
  </si>
  <si>
    <t xml:space="preserve">ENGº CIVIL ALESSANDRO CARDOSO NORONHA</t>
  </si>
  <si>
    <t xml:space="preserve">ENCARGOS SOCIAIS:</t>
  </si>
  <si>
    <t xml:space="preserve">Não Desonerado: embutido nos 
preços unitário dos insumos de 
mão de obra, de acordo com as 
bases</t>
  </si>
  <si>
    <t xml:space="preserve">BDI:</t>
  </si>
  <si>
    <t xml:space="preserve">ÍTEM</t>
  </si>
  <si>
    <t xml:space="preserve">FONTE</t>
  </si>
  <si>
    <t xml:space="preserve">CODIGO</t>
  </si>
  <si>
    <t xml:space="preserve">DESCRIÇÃO</t>
  </si>
  <si>
    <t xml:space="preserve">UNIDADE</t>
  </si>
  <si>
    <t xml:space="preserve">QTDADE</t>
  </si>
  <si>
    <t xml:space="preserve">CUSTO UNIT. (SEM BDI)</t>
  </si>
  <si>
    <t xml:space="preserve">BDI (%)</t>
  </si>
  <si>
    <t xml:space="preserve">PREÇO UNIT. (COM BDI) (R$)</t>
  </si>
  <si>
    <t xml:space="preserve">PREÇO TOTAL (R$)</t>
  </si>
  <si>
    <t xml:space="preserve">1.1</t>
  </si>
  <si>
    <t xml:space="preserve">SINAPI</t>
  </si>
  <si>
    <t xml:space="preserve">SERVIÇOS PRELIMINARES  E PROVISÓRIOS</t>
  </si>
  <si>
    <t xml:space="preserve">-</t>
  </si>
  <si>
    <t xml:space="preserve">BDI 1</t>
  </si>
  <si>
    <t xml:space="preserve">1.1.1</t>
  </si>
  <si>
    <t xml:space="preserve">COMPOSIÇÃO</t>
  </si>
  <si>
    <t xml:space="preserve">C002</t>
  </si>
  <si>
    <t xml:space="preserve">TAXAS DE ART CREA-RS DE EXECUÇÃO (ARQUITETÔNICO, ELÉTRICO, HIDROSSANITÁRIO, PPCI, GAS ESTRUTURAL, AR CONDICIONADO E CONTROLE DE MATERIAIS DE ACABAMENTO </t>
  </si>
  <si>
    <t xml:space="preserve">1.1.2</t>
  </si>
  <si>
    <t xml:space="preserve">103689</t>
  </si>
  <si>
    <t xml:space="preserve">FORNECIMENTO E INSTALAÇÃO DE PLACA DE OBRA COM CHAPA GALVANIZADA E ESTRUTURA DE MADEIRA. AF_03/2022_PS</t>
  </si>
  <si>
    <t xml:space="preserve">M2</t>
  </si>
  <si>
    <t xml:space="preserve">1.1.3</t>
  </si>
  <si>
    <t xml:space="preserve">COMPOSIÇÃO </t>
  </si>
  <si>
    <t xml:space="preserve">C001</t>
  </si>
  <si>
    <t xml:space="preserve">INSTALAÇÕES PROVISÓRIAS DE OBRA  PARA ALMOXARIFADO, ESCRITORIO, VESTIÁRIO, DEPÓSITO DE MATERIAIS, BANHEIROS, REFEITORIO, CENTRAL DE ARMADURA E CENTRAL DE FORMA, SEGUINDO A NR 18 (AREA DE 80 M²)</t>
  </si>
  <si>
    <t xml:space="preserve">1.1.4</t>
  </si>
  <si>
    <t xml:space="preserve">98459</t>
  </si>
  <si>
    <t xml:space="preserve">TAPUME COM TELHA METÁLICA. AF_03/2024</t>
  </si>
  <si>
    <t xml:space="preserve">1.1.5</t>
  </si>
  <si>
    <t xml:space="preserve">95644</t>
  </si>
  <si>
    <t xml:space="preserve">KIT CAVALETE PARA MEDIÇÃO DE ÁGUA - ENTRADA INDIVIDUALIZADA, EM PVC 32 MM (1"), PARA 1 MEDIDOR - FORNECIMENTO E INSTALAÇÃO (EXCLUSIVE HIDRÔMETRO). AF_03/2024</t>
  </si>
  <si>
    <t xml:space="preserve">UN</t>
  </si>
  <si>
    <t xml:space="preserve">1.1.6</t>
  </si>
  <si>
    <t xml:space="preserve">105009</t>
  </si>
  <si>
    <t xml:space="preserve">LOCAÇÃO CONVENCIONAL DE OBRA, UTILIZANDO GABARITO DE TÁBUAS CORRIDAS PONTALETADAS A CADA 1,50M -  2 UTILIZAÇÕES. AF_03/2024</t>
  </si>
  <si>
    <t xml:space="preserve">M</t>
  </si>
  <si>
    <t xml:space="preserve">1.1.7</t>
  </si>
  <si>
    <t xml:space="preserve">101510</t>
  </si>
  <si>
    <t xml:space="preserve">ENTRADA DE ENERGIA ELÉTRICA, AÉREA, TRIFÁSICA, COM CAIXA DE EMBUTIR, CABO DE 16 MM2 E DISJUNTOR DIN 50A (NÃO INCLUSO O POSTE DE CONCRETO). AF_07/2020</t>
  </si>
  <si>
    <t xml:space="preserve">1.1.8</t>
  </si>
  <si>
    <t xml:space="preserve">98525</t>
  </si>
  <si>
    <t xml:space="preserve">LIMPEZA MECANIZADA DE CAMADA VEGETAL, VEGETAÇÃO E PEQUENAS ÁRVORES (DIÂMETRO DE TRONCO MENOR QUE 0,20 M), COM TRATOR DE ESTEIRAS. AF_03/2024</t>
  </si>
  <si>
    <t xml:space="preserve">1.2</t>
  </si>
  <si>
    <t xml:space="preserve">ADMINISTRAÇÃO LOCAL </t>
  </si>
  <si>
    <t xml:space="preserve">1.2.1</t>
  </si>
  <si>
    <t xml:space="preserve">C005</t>
  </si>
  <si>
    <t xml:space="preserve">ADMINISTRAÇÃ LOCAL DA OBRA, CONTENDO ENGENHEIRO CIVIL, MESTRE DE OBRAS, TECNICO DE SEGURANÇA DO TRABALHO , APONTADOR E LIMPEZA PERMANENTE DA OBRA, CONSIDERANDO 15 MESES DE OBRA, UNIDADE PORCENTAGEM DE OBRA EXECUTADA. </t>
  </si>
  <si>
    <t xml:space="preserve">1.3</t>
  </si>
  <si>
    <t xml:space="preserve">REGULARIZAÇÃO TERRENO </t>
  </si>
  <si>
    <t xml:space="preserve">1.3.1</t>
  </si>
  <si>
    <t xml:space="preserve">101153</t>
  </si>
  <si>
    <t xml:space="preserve">ESCAVAÇÃO HORIZONTAL, INCLUINDO ESCARIFICAÇÃO, CARGA, DESCARGA E TRANSPORTE EM SOLO DE 2A CATEGORIA COM TRATOR DE ESTEIRAS (125HP/LÂMINA: 2,70M3) E CAMINHÃO BASCULANTE DE 14M3, DMT ATÉ 200M. AF_07/2020</t>
  </si>
  <si>
    <t xml:space="preserve">M3</t>
  </si>
  <si>
    <t xml:space="preserve">1.3.2</t>
  </si>
  <si>
    <t xml:space="preserve">93368</t>
  </si>
  <si>
    <t xml:space="preserve">REATERRO MECANIZADO DE VALA COM ESCAVADEIRA HIDRÁULICA (CAPACIDADE DA CAÇAMBA: 0,8 M³/POTÊNCIA: 111 HP), LARGURA ATÉ 1,5 M, PROFUNDIDADE DE 1,5 A 3,0 M, COM SOLO (SEM SUBSTITUIÇÃO) DE 1ª CATEGORIA, COM COMPACTADOR DE SOLOS DE PERCUSSÃO. AF_08/2023</t>
  </si>
  <si>
    <t xml:space="preserve">1.4</t>
  </si>
  <si>
    <t xml:space="preserve">FUNDAÇÃO (estaca e blocos)</t>
  </si>
  <si>
    <t xml:space="preserve">1.4.1</t>
  </si>
  <si>
    <t xml:space="preserve">96521</t>
  </si>
  <si>
    <t xml:space="preserve">ESCAVAÇÃO MECANIZADA PARA BLOCO DE COROAMENTO OU SAPATA COM RETROESCAVADEIRA (INCLUINDO ESCAVAÇÃO PARA COLOCAÇÃO DE FÔRMAS). AF_01/2024</t>
  </si>
  <si>
    <t xml:space="preserve">1.4.2</t>
  </si>
  <si>
    <t xml:space="preserve">93382</t>
  </si>
  <si>
    <t xml:space="preserve">REATERRO MANUAL DE VALAS, COM COMPACTADOR DE SOLOS DE PERCUSSÃO. AF_08/2023</t>
  </si>
  <si>
    <t xml:space="preserve">1.4.3</t>
  </si>
  <si>
    <t xml:space="preserve">96534</t>
  </si>
  <si>
    <t xml:space="preserve">FABRICAÇÃO, MONTAGEM E DESMONTAGEM DE FÔRMA PARA BLOCO DE COROAMENTO, EM MADEIRA SERRADA, E=25 MM, 4 UTILIZAÇÕES. AF_01/2024</t>
  </si>
  <si>
    <t xml:space="preserve">1.4.4</t>
  </si>
  <si>
    <t xml:space="preserve">96544</t>
  </si>
  <si>
    <t xml:space="preserve">ARMAÇÃO DE BLOCO UTILIZANDO AÇO CA-50 DE 6,3 MM - MONTAGEM. AF_01/2024</t>
  </si>
  <si>
    <t xml:space="preserve">KG</t>
  </si>
  <si>
    <t xml:space="preserve">1.4.5</t>
  </si>
  <si>
    <t xml:space="preserve">96545</t>
  </si>
  <si>
    <t xml:space="preserve">ARMAÇÃO DE BLOCO UTILIZANDO AÇO CA-50 DE 8 MM - MONTAGEM. AF_01/2024</t>
  </si>
  <si>
    <t xml:space="preserve">1.4.6</t>
  </si>
  <si>
    <t xml:space="preserve">96546</t>
  </si>
  <si>
    <t xml:space="preserve">ARMAÇÃO DE BLOCO UTILIZANDO AÇO CA-50 DE 10 MM - MONTAGEM. AF_01/2024</t>
  </si>
  <si>
    <t xml:space="preserve">1.4.7</t>
  </si>
  <si>
    <t xml:space="preserve">96543</t>
  </si>
  <si>
    <t xml:space="preserve">ARMAÇÃO DE BLOCO UTILIZANDO AÇO CA-60 DE 5 MM - MONTAGEM. AF_01/2024</t>
  </si>
  <si>
    <t xml:space="preserve">1.4.8</t>
  </si>
  <si>
    <t xml:space="preserve">96557</t>
  </si>
  <si>
    <t xml:space="preserve">CONCRETAGEM DE BLOCO DE COROAMENTO OU VIGA BALDRAME, FCK 30 MPA, COM USO DE BOMBA - LANÇAMENTO, ADENSAMENTO E ACABAMENTO. AF_01/2024</t>
  </si>
  <si>
    <t xml:space="preserve">1.4.9</t>
  </si>
  <si>
    <t xml:space="preserve">100651</t>
  </si>
  <si>
    <t xml:space="preserve">ESTACA HÉLICE CONTÍNUA, DIÂMETRO DE 30 CM, INCLUSO CONCRETO FCK=30MPA E ARMADURA MÍNIMA (EXCLUSIVE BOMBEAMENTO, MOBILIZAÇÃO E DESMOBILIZAÇÃO). AF_12/2019_PA</t>
  </si>
  <si>
    <t xml:space="preserve">1.4.10</t>
  </si>
  <si>
    <t xml:space="preserve">100652</t>
  </si>
  <si>
    <t xml:space="preserve">ESTACA HÉLICE CONTÍNUA , DIÂMETRO DE 50 CM, INCLUSO CONCRETO FCK=30MPA E ARMADURA MÍNIMA (EXCLUSIVE BOMBEAMENTO, MOBILIZAÇÃO E DESMOBILIZAÇÃO). AF_12/2019_PA</t>
  </si>
  <si>
    <t xml:space="preserve">1.5</t>
  </si>
  <si>
    <t xml:space="preserve">ESCAVAÇÃO BALDRAME </t>
  </si>
  <si>
    <t xml:space="preserve">1.5.1</t>
  </si>
  <si>
    <t xml:space="preserve">96527</t>
  </si>
  <si>
    <t xml:space="preserve">ESCAVAÇÃO MANUAL PARA VIGA BALDRAME OU SAPATA CORRIDA (INCLUINDO ESCAVAÇÃO PARA COLOCAÇÃO DE FÔRMAS). AF_01/2024</t>
  </si>
  <si>
    <t xml:space="preserve">1.5.2</t>
  </si>
  <si>
    <t xml:space="preserve">1.6</t>
  </si>
  <si>
    <t xml:space="preserve">PILARES (INCLUSO COLARINHO)</t>
  </si>
  <si>
    <t xml:space="preserve">1.6.1</t>
  </si>
  <si>
    <t xml:space="preserve">92443</t>
  </si>
  <si>
    <t xml:space="preserve">MONTAGEM E DESMONTAGEM DE FÔRMA DE PILARES RETANGULARES E ESTRUTURAS SIMILARES, PÉ-DIREITO SIMPLES, EM CHAPA DE MADEIRA COMPENSADA PLASTIFICADA, 18 UTILIZAÇÕES. AF_09/2020</t>
  </si>
  <si>
    <t xml:space="preserve">1.6.2</t>
  </si>
  <si>
    <t xml:space="preserve">103672</t>
  </si>
  <si>
    <t xml:space="preserve">CONCRETAGEM DE PILARES, FCK = 25 MPA, COM USO DE BOMBA - LANÇAMENTO, ADENSAMENTO E ACABAMENTO. AF_02/2022_PS</t>
  </si>
  <si>
    <t xml:space="preserve">1.6.3</t>
  </si>
  <si>
    <t xml:space="preserve">92762</t>
  </si>
  <si>
    <t xml:space="preserve">ARMAÇÃO DE PILAR OU VIGA DE ESTRUTURA CONVENCIONAL DE CONCRETO ARMADO UTILIZANDO AÇO CA-50 DE 10,0 MM - MONTAGEM. AF_06/2022</t>
  </si>
  <si>
    <t xml:space="preserve">1.6.4</t>
  </si>
  <si>
    <t xml:space="preserve">92763</t>
  </si>
  <si>
    <t xml:space="preserve">ARMAÇÃO DE PILAR OU VIGA DE ESTRUTURA CONVENCIONAL DE CONCRETO ARMADO UTILIZANDO AÇO CA-50 DE 12,5 MM - MONTAGEM. AF_06/2022</t>
  </si>
  <si>
    <t xml:space="preserve">1.6.5</t>
  </si>
  <si>
    <t xml:space="preserve">92759</t>
  </si>
  <si>
    <t xml:space="preserve">ARMAÇÃO DE PILAR OU VIGA DE ESTRUTURA CONVENCIONAL DE CONCRETO ARMADO UTILIZANDO AÇO CA-60 DE 5,0 MM - MONTAGEM. AF_06/2022</t>
  </si>
  <si>
    <t xml:space="preserve">1.7</t>
  </si>
  <si>
    <t xml:space="preserve">VIGAS (INCLUSO BALDRAME)</t>
  </si>
  <si>
    <t xml:space="preserve">1.7.1</t>
  </si>
  <si>
    <t xml:space="preserve">96536</t>
  </si>
  <si>
    <t xml:space="preserve">FABRICAÇÃO, MONTAGEM E DESMONTAGEM DE FÔRMA PARA VIGA BALDRAME, EM MADEIRA SERRADA, E=25 MM, 4 UTILIZAÇÕES. AF_01/2024</t>
  </si>
  <si>
    <t xml:space="preserve">1.7.2</t>
  </si>
  <si>
    <t xml:space="preserve">103674</t>
  </si>
  <si>
    <t xml:space="preserve">CONCRETAGEM DE VIGAS E LAJES, FCK=25 MPA, PARA LAJES PREMOLDADAS COM USO DE BOMBA - LANÇAMENTO, ADENSAMENTO E ACABAMENTO. AF_02/2022_PS</t>
  </si>
  <si>
    <t xml:space="preserve">1.7.3</t>
  </si>
  <si>
    <t xml:space="preserve">1.7.4</t>
  </si>
  <si>
    <t xml:space="preserve">1.7.5</t>
  </si>
  <si>
    <t xml:space="preserve">92761</t>
  </si>
  <si>
    <t xml:space="preserve">ARMAÇÃO DE PILAR OU VIGA DE ESTRUTURA CONVENCIONAL DE CONCRETO ARMADO UTILIZANDO AÇO CA-50 DE 8,0 MM - MONTAGEM. AF_06/2022</t>
  </si>
  <si>
    <t xml:space="preserve">1.7.6</t>
  </si>
  <si>
    <t xml:space="preserve">1.8</t>
  </si>
  <si>
    <t xml:space="preserve">IMPERMEABILIZAÇÃO BALDRAME </t>
  </si>
  <si>
    <t xml:space="preserve">1.8.1</t>
  </si>
  <si>
    <t xml:space="preserve">98557</t>
  </si>
  <si>
    <t xml:space="preserve">IMPERMEABILIZAÇÃO DE SUPERFÍCIE COM EMULSÃO ASFÁLTICA, 2 DEMÃOS. AF_09/2023</t>
  </si>
  <si>
    <t xml:space="preserve">1.9</t>
  </si>
  <si>
    <t xml:space="preserve">ALVENARIAS </t>
  </si>
  <si>
    <t xml:space="preserve">1.9.1</t>
  </si>
  <si>
    <t xml:space="preserve">103325</t>
  </si>
  <si>
    <t xml:space="preserve">ALVENARIA DE VEDAÇÃO DE BLOCOS CERÂMICOS FURADOS NA VERTICAL DE 14X19X39 CM (ESPESSURA 14 CM) E ARGAMASSA DE ASSENTAMENTO COM PREPARO MANUAL. AF_12/2021</t>
  </si>
  <si>
    <t xml:space="preserve">1.9.2</t>
  </si>
  <si>
    <t xml:space="preserve">87775</t>
  </si>
  <si>
    <t xml:space="preserve">EMBOÇO OU MASSA ÚNICA EM ARGAMASSA TRAÇO 1:2:8, PREPARO MECÂNICO COM BETONEIRA 400 L, APLICADA MANUALMENTE EM PANOS DE FACHADA COM PRESENÇA DE VÃOS, ESPESSURA DE 25 MM. AF_08/2022</t>
  </si>
  <si>
    <t xml:space="preserve">1.9.3</t>
  </si>
  <si>
    <t xml:space="preserve">87905</t>
  </si>
  <si>
    <t xml:space="preserve">CHAPISCO APLICADO EM ALVENARIA (COM PRESENÇA DE VÃOS) E ESTRUTURAS DE CONCRETO DE FACHADA, COM COLHER DE PEDREIRO.  ARGAMASSA TRAÇO 1:3 COM PREPARO EM BETONEIRA 400L. AF_10/2022</t>
  </si>
  <si>
    <t xml:space="preserve">1.9.4</t>
  </si>
  <si>
    <t xml:space="preserve">C007</t>
  </si>
  <si>
    <t xml:space="preserve">PAREDE INTERNA DE DIVISÓRIA  EM PLACA CIMENTÍCIA 10MM, DUPLA COM ESTRUTURA METALICA TIPO DRYWALL</t>
  </si>
  <si>
    <t xml:space="preserve">M²</t>
  </si>
  <si>
    <t xml:space="preserve">1.9.5</t>
  </si>
  <si>
    <t xml:space="preserve">87273</t>
  </si>
  <si>
    <t xml:space="preserve">REVESTIMENTO CERÂMICO PARA PAREDES INTERNAS COM PLACAS TIPO ESMALTADA DE DIMENSÕES 33X45 CM APLICADAS NA ALTURA INTEIRA DAS PAREDES. AF_02/2023_PE</t>
  </si>
  <si>
    <t xml:space="preserve">1.10</t>
  </si>
  <si>
    <t xml:space="preserve">DIVISÓRIA EM VIDRO FIXO</t>
  </si>
  <si>
    <t xml:space="preserve">1.10.1</t>
  </si>
  <si>
    <t xml:space="preserve">C010</t>
  </si>
  <si>
    <t xml:space="preserve">DIVISÓRIA  FIXA, EM ALUMINIO PERFIL 20, 60 X 80 CM (A X L), BATENTE/REQUADRO DE 3 A 14 CM, COM VIDRO  DUPLO 4 MM, SEM GUARNICAO/ALIZAR, ACABAMENTO ALUM BRANCO OU BRILHANTE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</si>
  <si>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1.11</t>
  </si>
  <si>
    <t xml:space="preserve">PISO</t>
  </si>
  <si>
    <t xml:space="preserve">1.11.1</t>
  </si>
  <si>
    <t xml:space="preserve">SINAPI-I</t>
  </si>
  <si>
    <t xml:space="preserve">6081</t>
  </si>
  <si>
    <t xml:space="preserve">ARGILA OU BARRO PARA ATERRO/REATERRO (COM TRANSPORTE ATE 10 KM)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</si>
  <si>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M3    </t>
  </si>
  <si>
    <t xml:space="preserve">1.11.2</t>
  </si>
  <si>
    <t xml:space="preserve">97084</t>
  </si>
  <si>
    <t xml:space="preserve">COMPACTAÇÃO MECÂNICA DE SOLO PARA EXECUÇÃO DE RADIER, PISO DE CONCRETO OU LAJE SOBRE SOLO, COM COMPACTADOR DE SOLOS TIPO PLACA VIBRATÓRIA. AF_09/2021</t>
  </si>
  <si>
    <t xml:space="preserve">1.11.3</t>
  </si>
  <si>
    <t xml:space="preserve">100324</t>
  </si>
  <si>
    <t xml:space="preserve">LASTRO COM MATERIAL GRANULAR (PEDRA BRITADA N.1 E PEDRA BRITADA N.2), APLICADO EM PISOS OU LAJES SOBRE SOLO, ESPESSURA DE *10 CM*. AF_01/2024</t>
  </si>
  <si>
    <t xml:space="preserve">1.11.4</t>
  </si>
  <si>
    <t xml:space="preserve">94994</t>
  </si>
  <si>
    <t xml:space="preserve">EXECUÇÃO DE PASSEIO (CALÇADA) OU PISO DE CONCRETO COM CONCRETO MOLDADO IN LOCO, FEITO EM OBRA, ACABAMENTO CONVENCIONAL, ESPESSURA 8 CM, ARMADO. AF_08/2022</t>
  </si>
  <si>
    <t xml:space="preserve">1.11.5</t>
  </si>
  <si>
    <t xml:space="preserve">87259</t>
  </si>
  <si>
    <t xml:space="preserve">REVESTIMENTO CERÂMICO PARA PISO COM PLACAS TIPO PORCELANATO DE DIMENSÕES 45X45 CM APLICADA EM AMBIENTES DE ÁREA ENTRE 5 M² E 10 M². AF_02/2023_PE</t>
  </si>
  <si>
    <t xml:space="preserve">1.11.6</t>
  </si>
  <si>
    <t xml:space="preserve">88650</t>
  </si>
  <si>
    <t xml:space="preserve">RODAPÉ CERÂMICO DE 7CM DE ALTURA COM PLACAS TIPO ESMALTADA DE DIMENSÕES 60X60CM. AF_02/2023</t>
  </si>
  <si>
    <t xml:space="preserve">1.12</t>
  </si>
  <si>
    <t xml:space="preserve">LAJE</t>
  </si>
  <si>
    <t xml:space="preserve">1.12.1</t>
  </si>
  <si>
    <t xml:space="preserve">101964</t>
  </si>
  <si>
    <t xml:space="preserve">LAJE PRÉ-MOLDADA UNIDIRECIONAL, BIAPOIADA, PARA FORRO, ENCHIMENTO EM CERÂMICA, VIGOTA CONVENCIONAL, ALTURA TOTAL DA LAJE (ENCHIMENTO+CAPA) = (8+3). AF_11/2020_PA</t>
  </si>
  <si>
    <t xml:space="preserve">1.12.2</t>
  </si>
  <si>
    <t xml:space="preserve">87886</t>
  </si>
  <si>
    <t xml:space="preserve">CHAPISCO APLICADO NO TETO OU EM ESTRUTURA, COM DESEMPENADEIRA DENTADA. ARGAMASSA INDUSTRIALIZADA COM PREPARO MANUAL. AF_10/2022</t>
  </si>
  <si>
    <t xml:space="preserve">1.12.3</t>
  </si>
  <si>
    <t xml:space="preserve">90406</t>
  </si>
  <si>
    <t xml:space="preserve">MASSA ÚNICA, EM ARGAMASSA TRAÇO 1:2:8, PREPARO MECÂNICO, APLICADA MANUALMENTE EM TETO, E = 17,5MM, COM TALISCAS. AF_03/2024</t>
  </si>
  <si>
    <t xml:space="preserve">1.13</t>
  </si>
  <si>
    <t xml:space="preserve">COBERTURA </t>
  </si>
  <si>
    <t xml:space="preserve">1.13.1</t>
  </si>
  <si>
    <t xml:space="preserve">92616</t>
  </si>
  <si>
    <t xml:space="preserve">FABRICAÇÃO E INSTALAÇÃO DE TESOURA INTEIRA EM AÇO, VÃO DE 10 M, PARA TELHA ONDULADA DE FIBROCIMENTO, METÁLICA, PLÁSTICA OU TERMOACÚSTICA, INCLUSO IÇAMENTO. AF_07/2019</t>
  </si>
  <si>
    <t xml:space="preserve">1.13.2</t>
  </si>
  <si>
    <t xml:space="preserve">92580</t>
  </si>
  <si>
    <t xml:space="preserve">TRAMA DE AÇO COMPOSTA POR TERÇAS PARA TELHADOS DE ATÉ 2 ÁGUAS PARA TELHA ONDULADA DE FIBROCIMENTO, METÁLICA, PLÁSTICA OU TERMOACÚSTICA, INCLUSO TRANSPORTE VERTICAL. AF_07/2019</t>
  </si>
  <si>
    <t xml:space="preserve">1.13.3</t>
  </si>
  <si>
    <t xml:space="preserve">94213</t>
  </si>
  <si>
    <t xml:space="preserve">TELHAMENTO COM TELHA DE AÇO/ALUMÍNIO E = 0,5 MM, COM ATÉ 2 ÁGUAS, INCLUSO IÇAMENTO. AF_07/2019</t>
  </si>
  <si>
    <t xml:space="preserve">1.13.4</t>
  </si>
  <si>
    <t xml:space="preserve">100327</t>
  </si>
  <si>
    <t xml:space="preserve">RUFO EXTERNO/INTERNO EM CHAPA DE AÇO GALVANIZADO NÚMERO 26, CORTE DE 33 CM, INCLUSO IÇAMENTO. AF_07/2019</t>
  </si>
  <si>
    <t xml:space="preserve">1.13.5</t>
  </si>
  <si>
    <t xml:space="preserve">94228</t>
  </si>
  <si>
    <t xml:space="preserve">CALHA EM CHAPA DE AÇO GALVANIZADO NÚMERO 24, DESENVOLVIMENTO DE 50 CM, INCLUSO TRANSPORTE VERTICAL. AF_07/2019</t>
  </si>
  <si>
    <t xml:space="preserve">1.13.6</t>
  </si>
  <si>
    <t xml:space="preserve">89578</t>
  </si>
  <si>
    <t xml:space="preserve">TUBO PVC, SÉRIE R, ÁGUA PLUVIAL, DN 100 MM, FORNECIDO E INSTALADO EM CONDUTORES VERTICAIS DE ÁGUAS PLUVIAIS. AF_06/2022</t>
  </si>
  <si>
    <t xml:space="preserve">1.13.7</t>
  </si>
  <si>
    <t xml:space="preserve">95695</t>
  </si>
  <si>
    <t xml:space="preserve">CURVA 90 GRAUS, PVC, SERIE R, ÁGUA PLUVIAL, DN 100 MM, JUNTA ELÁSTICA, FORNECIDO E INSTALADO EM CONDUTORES VERTICAIS DE ÁGUAS PLUVIAIS. AF_06/2022</t>
  </si>
  <si>
    <t xml:space="preserve">1.14</t>
  </si>
  <si>
    <t xml:space="preserve">SPDA</t>
  </si>
  <si>
    <t xml:space="preserve">1.14.1</t>
  </si>
  <si>
    <t xml:space="preserve">C011</t>
  </si>
  <si>
    <t xml:space="preserve">Caixa Equipotencialização 40 x 40 x 10 cm c/ Barramento</t>
  </si>
  <si>
    <t xml:space="preserve">UNIDADE </t>
  </si>
  <si>
    <t xml:space="preserve">1.14.2</t>
  </si>
  <si>
    <t xml:space="preserve">11839</t>
  </si>
  <si>
    <t xml:space="preserve">TERMINAL METALICO A PRESSAO PARA 1 CABO DE 300 MM2, COM 1 FURO DE FIXACAO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</si>
  <si>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UN    </t>
  </si>
  <si>
    <t xml:space="preserve">1.14.3</t>
  </si>
  <si>
    <t xml:space="preserve">863</t>
  </si>
  <si>
    <t xml:space="preserve">CABO DE COBRE NU 35 MM2 MEIO-DURO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</si>
  <si>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     </t>
  </si>
  <si>
    <t xml:space="preserve">1.14.4</t>
  </si>
  <si>
    <t xml:space="preserve">34641</t>
  </si>
  <si>
    <t xml:space="preserve">CAIXA DE ATERRAMENTO EM CONCRETO PRE-MOLDADO, DIAMETRO DE 0,30 M E ALTURA DE 0,35 M, SEM FUNDO E COM TAMPA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</si>
  <si>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1.14.5</t>
  </si>
  <si>
    <t xml:space="preserve">104750</t>
  </si>
  <si>
    <t xml:space="preserve">CONECTOR GRAMPO METÁLICO TIPO OLHAL, PARA SPDA, PARA HASTE DE ATERRAMENTO DE 5/8'' E CABOS DE 10 A 50 MM2 - FORNECIMENTO E INSTALAÇÃO. AF_08/2023</t>
  </si>
  <si>
    <t xml:space="preserve">1.14.6</t>
  </si>
  <si>
    <t xml:space="preserve">96985</t>
  </si>
  <si>
    <t xml:space="preserve">HASTE DE ATERRAMENTO, DIÂMETRO 5/8", COM 3 METROS - FORNECIMENTO E INSTALAÇÃO. AF_08/2023</t>
  </si>
  <si>
    <t xml:space="preserve">1.15</t>
  </si>
  <si>
    <t xml:space="preserve">ESQUADRIAS </t>
  </si>
  <si>
    <t xml:space="preserve">1.15.1</t>
  </si>
  <si>
    <t xml:space="preserve">94569</t>
  </si>
  <si>
    <t xml:space="preserve">JANELA DE ALUMÍNIO TIPO MAXIM-AR, COM VIDROS, BATENTE E FERRAGENS. EXCLUSIVE ALIZAR, ACABAMENTO E CONTRAMARCO. FORNECIMENTO E INSTALAÇÃO. AF_12/2019</t>
  </si>
  <si>
    <t xml:space="preserve">1.15.2</t>
  </si>
  <si>
    <t xml:space="preserve">100674</t>
  </si>
  <si>
    <t xml:space="preserve">JANELA FIXA DE ALUMÍNIO PARA VIDRO, COM VIDRO, BATENTE E FERRAGENS. EXCLUSIVE ACABAMENTO, ALIZAR E CONTRAMARCO. FORNECIMENTO E INSTALAÇÃO. AF_12/2019</t>
  </si>
  <si>
    <t xml:space="preserve">1.15.3</t>
  </si>
  <si>
    <t xml:space="preserve">100702</t>
  </si>
  <si>
    <t xml:space="preserve">PORTA DE CORRER DE ALUMÍNIO, COM DUAS FOLHAS PARA VIDRO, INCLUSO VIDRO LISO INCOLOR, FECHADURA E PUXADOR, SEM ALIZAR. AF_12/2019</t>
  </si>
  <si>
    <t xml:space="preserve">1.15.4</t>
  </si>
  <si>
    <t xml:space="preserve">90850</t>
  </si>
  <si>
    <t xml:space="preserve">KIT DE PORTA DE MADEIRA PARA PINTURA, SEMI-OCA (LEVE OU MÉDIA), PADRÃO MÉDIO, 90X210CM, ESPESSURA DE 3,5CM, ITENS INCLUSOS: DOBRADIÇAS, MONTAGEM E INSTALAÇÃO DO BATENTE, SEM FECHADURA - FORNECIMENTO E INSTALAÇÃO. AF_12/2019</t>
  </si>
  <si>
    <t xml:space="preserve">1.15.5</t>
  </si>
  <si>
    <t xml:space="preserve">98689</t>
  </si>
  <si>
    <t xml:space="preserve">SOLEIRA EM GRANITO, LARGURA 15 CM, ESPESSURA 2,0 CM. AF_09/2020</t>
  </si>
  <si>
    <t xml:space="preserve">1.16</t>
  </si>
  <si>
    <t xml:space="preserve">PINTURA </t>
  </si>
  <si>
    <t xml:space="preserve">1.16.1</t>
  </si>
  <si>
    <t xml:space="preserve">88489</t>
  </si>
  <si>
    <t xml:space="preserve">PINTURA LÁTEX ACRÍLICA PREMIUM, APLICAÇÃO MANUAL EM PAREDES, DUAS DEMÃOS. AF_04/2023</t>
  </si>
  <si>
    <t xml:space="preserve">1.16.2</t>
  </si>
  <si>
    <t xml:space="preserve">88415</t>
  </si>
  <si>
    <t xml:space="preserve">APLICAÇÃO MANUAL DE FUNDO SELADOR ACRÍLICO EM PAREDES EXTERNAS DE CASAS. AF_03/2024</t>
  </si>
  <si>
    <t xml:space="preserve">1.16.3</t>
  </si>
  <si>
    <t xml:space="preserve">102218</t>
  </si>
  <si>
    <t xml:space="preserve">PINTURA TINTA DE ACABAMENTO (PIGMENTADA) ESMALTE SINTÉTICO FOSCO EM MADEIRA, 2 DEMÃOS. AF_01/2021</t>
  </si>
  <si>
    <t xml:space="preserve">1.17</t>
  </si>
  <si>
    <t xml:space="preserve">PREVENTIVO DE INCENDIO </t>
  </si>
  <si>
    <t xml:space="preserve">1.17.1</t>
  </si>
  <si>
    <t xml:space="preserve">101908</t>
  </si>
  <si>
    <t xml:space="preserve">EXTINTOR DE INCÊNDIO PORTÁTIL COM CARGA DE PQS DE 4 KG, CLASSE BC - FORNECIMENTO E INSTALAÇÃO. AF_10/2020_PE</t>
  </si>
  <si>
    <t xml:space="preserve">1.17.2</t>
  </si>
  <si>
    <t xml:space="preserve">97599</t>
  </si>
  <si>
    <t xml:space="preserve">LUMINÁRIA DE EMERGÊNCIA, COM 30 LÂMPADAS LED DE 2 W, SEM REATOR - FORNECIMENTO E INSTALAÇÃO. AF_02/2020</t>
  </si>
  <si>
    <t xml:space="preserve">1.17.3</t>
  </si>
  <si>
    <t xml:space="preserve">37560</t>
  </si>
  <si>
    <t xml:space="preserve">PLACA DE SINALIZACAO DE SEGURANCA CONTRA INCENDIO - ALERTA, TRIANGULAR, BASE DE *30* CM, EM PVC *2* MM ANTI-CHAMAS (SIMBOLOS, CORES E PICTOGRAMAS CONFORME NBR 16820)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</si>
  <si>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1.18</t>
  </si>
  <si>
    <t xml:space="preserve">ELÉTRICA </t>
  </si>
  <si>
    <t xml:space="preserve">1.18.1</t>
  </si>
  <si>
    <t xml:space="preserve">91925</t>
  </si>
  <si>
    <t xml:space="preserve">CABO DE COBRE FLEXÍVEL ISOLADO, 1,5 MM², ANTI-CHAMA 0,6/1,0 KV, PARA CIRCUITOS TERMINAIS - FORNECIMENTO E INSTALAÇÃO. AF_03/2023</t>
  </si>
  <si>
    <t xml:space="preserve">1.18.2</t>
  </si>
  <si>
    <t xml:space="preserve">91935</t>
  </si>
  <si>
    <t xml:space="preserve">CABO DE COBRE FLEXÍVEL ISOLADO, 16 MM², ANTI-CHAMA 0,6/1,0 KV, PARA CIRCUITOS TERMINAIS - FORNECIMENTO E INSTALAÇÃO. AF_03/2023</t>
  </si>
  <si>
    <t xml:space="preserve">1.18.3</t>
  </si>
  <si>
    <t xml:space="preserve">91927</t>
  </si>
  <si>
    <t xml:space="preserve">CABO DE COBRE FLEXÍVEL ISOLADO, 2,5 MM², ANTI-CHAMA 0,6/1,0 KV, PARA CIRCUITOS TERMINAIS - FORNECIMENTO E INSTALAÇÃO. AF_03/2023</t>
  </si>
  <si>
    <t xml:space="preserve">1.18.4</t>
  </si>
  <si>
    <t xml:space="preserve">101563</t>
  </si>
  <si>
    <t xml:space="preserve">CABO DE COBRE FLEXÍVEL ISOLADO, 35 MM², 0,6/1,0 KV, PARA REDE AÉREA DE DISTRIBUIÇÃO DE ENERGIA ELÉTRICA DE BAIXA TENSÃO - FORNECIMENTO E INSTALAÇÃO. AF_07/2020</t>
  </si>
  <si>
    <t xml:space="preserve">1.18.5</t>
  </si>
  <si>
    <t xml:space="preserve">91929</t>
  </si>
  <si>
    <t xml:space="preserve">CABO DE COBRE FLEXÍVEL ISOLADO, 4 MM², ANTI-CHAMA 0,6/1,0 KV, PARA CIRCUITOS TERMINAIS - FORNECIMENTO E INSTALAÇÃO. AF_03/2023</t>
  </si>
  <si>
    <t xml:space="preserve">1.18.6</t>
  </si>
  <si>
    <t xml:space="preserve">91931</t>
  </si>
  <si>
    <t xml:space="preserve">CABO DE COBRE FLEXÍVEL ISOLADO, 6 MM², ANTI-CHAMA 0,6/1,0 KV, PARA CIRCUITOS TERMINAIS - FORNECIMENTO E INSTALAÇÃO. AF_03/2023</t>
  </si>
  <si>
    <t xml:space="preserve">1.18.7</t>
  </si>
  <si>
    <t xml:space="preserve">92004</t>
  </si>
  <si>
    <t xml:space="preserve">TOMADA MÉDIA DE EMBUTIR (2 MÓDULOS), 2P+T 10 A, INCLUINDO SUPORTE E PLACA - FORNECIMENTO E INSTALAÇÃO. AF_03/2023</t>
  </si>
  <si>
    <t xml:space="preserve">1.18.8</t>
  </si>
  <si>
    <t xml:space="preserve">92023</t>
  </si>
  <si>
    <t xml:space="preserve">INTERRUPTOR SIMPLES (1 MÓDULO) COM 1 TOMADA DE EMBUTIR 2P+T 10 A, INCLUINDO SUPORTE E PLACA - FORNECIMENTO E INSTALAÇÃO. AF_03/2023</t>
  </si>
  <si>
    <t xml:space="preserve">1.18.9</t>
  </si>
  <si>
    <t xml:space="preserve">92027</t>
  </si>
  <si>
    <t xml:space="preserve">INTERRUPTOR SIMPLES (2 MÓDULOS) COM 1 TOMADA DE EMBUTIR 2P+T 10 A, INCLUINDO SUPORTE E PLACA - FORNECIMENTO E INSTALAÇÃO. AF_03/2023</t>
  </si>
  <si>
    <t xml:space="preserve">1.18.10</t>
  </si>
  <si>
    <t xml:space="preserve">92868</t>
  </si>
  <si>
    <t xml:space="preserve">CAIXA RETANGULAR 4" X 2" MÉDIA (1,30 M DO PISO), METÁLICA, INSTALADA EM PAREDE - FORNECIMENTO E INSTALAÇÃO. AF_03/2023</t>
  </si>
  <si>
    <t xml:space="preserve">1.18.11</t>
  </si>
  <si>
    <t xml:space="preserve">38091</t>
  </si>
  <si>
    <t xml:space="preserve">ESPELHO / PLACA CEGA 4" X 2", PARA INSTALACAO DE TOMADAS E INTERRUPTORES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</si>
  <si>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1.18.12</t>
  </si>
  <si>
    <t xml:space="preserve">34729</t>
  </si>
  <si>
    <t xml:space="preserve">DISJUNTOR TERMOMAGNETICO AJUSTAVEL, TRIPOLAR DE 100 ATE 250A, CAPACIDADE DE INTERRUPCAO DE 35KA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</si>
  <si>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1.18.13</t>
  </si>
  <si>
    <t xml:space="preserve">34653</t>
  </si>
  <si>
    <t xml:space="preserve">DISJUNTOR TERMOMAGNETICO PARA TRILHO DIN (IEC), MONOPOLAR, 6 - 32 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</si>
  <si>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1.18.14</t>
  </si>
  <si>
    <t xml:space="preserve">39469</t>
  </si>
  <si>
    <t xml:space="preserve">DISPOSITIVO DPS CLASSE II, 1 POLO, TENSAO MAXIMA DE 275 V, CORRENTE MAXIMA DE *20* KA (TIPO AC)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</si>
  <si>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1.18.15</t>
  </si>
  <si>
    <t xml:space="preserve">39445</t>
  </si>
  <si>
    <t xml:space="preserve">DISPOSITIVO DR, 2 POLOS, SENSIBILIDADE DE 30 MA, CORRENTE DE 25 A, TIPO AC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</si>
  <si>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1.18.16</t>
  </si>
  <si>
    <t xml:space="preserve">39446</t>
  </si>
  <si>
    <t xml:space="preserve">DISPOSITIVO DR, 2 POLOS, SENSIBILIDADE DE 30 MA, CORRENTE DE 40 A, TIPO AC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</si>
  <si>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1.18.17</t>
  </si>
  <si>
    <t xml:space="preserve">91835</t>
  </si>
  <si>
    <t xml:space="preserve">ELETRODUTO FLEXÍVEL CORRUGADO REFORÇADO, PVC, DN 25 MM (3/4"), PARA CIRCUITOS TERMINAIS, INSTALADO EM FORRO - FORNECIMENTO E INSTALAÇÃO. AF_03/2023_PA</t>
  </si>
  <si>
    <t xml:space="preserve">1.18.18</t>
  </si>
  <si>
    <t xml:space="preserve">91853</t>
  </si>
  <si>
    <t xml:space="preserve">ELETRODUTO FLEXÍVEL CORRUGADO REFORÇADO, PVC, DN 20 MM (1/2"), PARA CIRCUITOS TERMINAIS, INSTALADO EM PAREDE - FORNECIMENTO E INSTALAÇÃO. AF_03/2023</t>
  </si>
  <si>
    <t xml:space="preserve">1.18.19</t>
  </si>
  <si>
    <t xml:space="preserve">93010</t>
  </si>
  <si>
    <t xml:space="preserve">ELETRODUTO RÍGIDO ROSCÁVEL, PVC, DN 75 MM (2 1/2"), PARA REDE ENTERRADA DE DISTRIBUIÇÃO DE ENERGIA ELÉTRICA - FORNECIMENTO E INSTALAÇÃO. AF_12/2021</t>
  </si>
  <si>
    <t xml:space="preserve">1.18.20</t>
  </si>
  <si>
    <t xml:space="preserve">101881</t>
  </si>
  <si>
    <t xml:space="preserve">QUADRO DE DISTRIBUIÇÃO DE ENERGIA EM CHAPA DE AÇO GALVANIZADO, DE EMBUTIR, COM BARRAMENTO TRIFÁSICO, PARA 40 DISJUNTORES DIN 100A - FORNECIMENTO E INSTALAÇÃO. AF_10/2020</t>
  </si>
  <si>
    <t xml:space="preserve">1.18.21</t>
  </si>
  <si>
    <t xml:space="preserve">101795</t>
  </si>
  <si>
    <t xml:space="preserve">CAIXA ENTERRADA PARA INSTALAÇÕES TELEFÔNICAS TIPO R1, EM ALVENARIA COM BLOCOS DE CONCRETO, DIMENSÕES INTERNAS: 0,35X0,60X0,60 M, EXCLUINDO TAMPÃO. AF_12/2020</t>
  </si>
  <si>
    <t xml:space="preserve">1.18.22</t>
  </si>
  <si>
    <t xml:space="preserve">91936</t>
  </si>
  <si>
    <t xml:space="preserve">CAIXA OCTOGONAL 4" X 4", PVC, INSTALADA EM LAJE - FORNECIMENTO E INSTALAÇÃO. AF_03/2023</t>
  </si>
  <si>
    <t xml:space="preserve">1.18.23</t>
  </si>
  <si>
    <t xml:space="preserve">92869</t>
  </si>
  <si>
    <t xml:space="preserve">CAIXA RETANGULAR 4" X 2" BAIXA (0,30 M DO PISO), METÁLICA, INSTALADA EM PAREDE - FORNECIMENTO E INSTALAÇÃO. AF_03/2023</t>
  </si>
  <si>
    <t xml:space="preserve">1.18.24</t>
  </si>
  <si>
    <t xml:space="preserve">C006</t>
  </si>
  <si>
    <t xml:space="preserve">Luminária Sobrepor Tubular Alto Rendimento 2 Lâmpadas Retangular 120cm</t>
  </si>
  <si>
    <t xml:space="preserve">1.18.25</t>
  </si>
  <si>
    <t xml:space="preserve">100903</t>
  </si>
  <si>
    <t xml:space="preserve">LÂMPADA TUBULAR LED DE 18/20 W, BASE G13 - FORNECIMENTO E INSTALAÇÃO. AF_02/2020_PS</t>
  </si>
  <si>
    <t xml:space="preserve">1.18.26</t>
  </si>
  <si>
    <t xml:space="preserve">39599</t>
  </si>
  <si>
    <t xml:space="preserve">CABO DE REDE, PAR TRANCADO UTP, 4 PARES, CATEGORIA 6 (CAT 6), ISOLAMENTO PVC (LSZH)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</si>
  <si>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1.18.27</t>
  </si>
  <si>
    <t xml:space="preserve">98307</t>
  </si>
  <si>
    <t xml:space="preserve">TOMADA DE REDE RJ45 - FORNECIMENTO E INSTALAÇÃO. AF_11/2019</t>
  </si>
  <si>
    <t xml:space="preserve">1.18.28</t>
  </si>
  <si>
    <t xml:space="preserve">1587</t>
  </si>
  <si>
    <t xml:space="preserve">TERMINAL METALICO A PRESSAO PARA 1 CABO DE 35 MM2, COM 1 FURO DE FIXACAO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</si>
  <si>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1.18.29</t>
  </si>
  <si>
    <t xml:space="preserve">1585</t>
  </si>
  <si>
    <t xml:space="preserve">TERMINAL METALICO A PRESSAO PARA 1 CABO DE 16 MM2, COM 1 FURO DE FIXACAO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</si>
  <si>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1.18.30</t>
  </si>
  <si>
    <t xml:space="preserve">1535</t>
  </si>
  <si>
    <t xml:space="preserve">TERMINAL METALICO A PRESSAO PARA 1 CABO DE 6 A 10 MM2, COM 1 FURO DE FIXACAO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</si>
  <si>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1.18.31</t>
  </si>
  <si>
    <t xml:space="preserve">1570</t>
  </si>
  <si>
    <t xml:space="preserve">TERMINAL A COMPRESSAO EM COBRE ESTANHADO PARA CABO 2,5 MM2, 1 FURO E 1 COMPRESSAO, PARA PARAFUSO DE FIXACAO M5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</si>
  <si>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1.18.32</t>
  </si>
  <si>
    <t xml:space="preserve">43437</t>
  </si>
  <si>
    <t xml:space="preserve">CAIXA DE CONCRETO ARMADO PRE-MOLDADO, COM FUNDO E SEM TAMPA, DIMENSOES DE 0,80 X 0,80 X 0,50 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</si>
  <si>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1.18.33</t>
  </si>
  <si>
    <t xml:space="preserve">1577</t>
  </si>
  <si>
    <t xml:space="preserve">TERMINAL A COMPRESSAO EM COBRE ESTANHADO PARA CABO 35 MM2, 1 FURO E 1 COMPRESSAO, PARA PARAFUSO DE FIXACAO M8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</si>
  <si>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1.18.34</t>
  </si>
  <si>
    <t xml:space="preserve">1575</t>
  </si>
  <si>
    <t xml:space="preserve">TERMINAL A COMPRESSAO EM COBRE ESTANHADO PARA CABO 16 MM2, 1 FURO E 1 COMPRESSAO, PARA PARAFUSO DE FIXACAO M6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</si>
  <si>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1.18.35</t>
  </si>
  <si>
    <t xml:space="preserve">1573</t>
  </si>
  <si>
    <t xml:space="preserve">TERMINAL A COMPRESSAO EM COBRE ESTANHADO PARA CABO 6 MM2, 1 FURO E 1 COMPRESSAO, PARA PARAFUSO DE FIXACAO M6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</si>
  <si>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1.18.36</t>
  </si>
  <si>
    <t xml:space="preserve">1.18.37</t>
  </si>
  <si>
    <t xml:space="preserve">1.18.38</t>
  </si>
  <si>
    <t xml:space="preserve">43432</t>
  </si>
  <si>
    <t xml:space="preserve">CAIXA DE CONCRETO ARMADO PRE-MOLDADO, SEM FUNDO, QUADRADA, DIMENSOES DE 0,80 X 0,80 X 0,50 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</si>
  <si>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1.18.39</t>
  </si>
  <si>
    <t xml:space="preserve">101799</t>
  </si>
  <si>
    <t xml:space="preserve">TAMPA PARA CAIXA TIPO R2 E R3, EM FERRO FUNDIDO, DIMENSÕES INTERNAS: 0,55 X 1,10 M - FORNECIMENTO E INSTALAÇÃO. AF_12/2020</t>
  </si>
  <si>
    <t xml:space="preserve">1.18.40</t>
  </si>
  <si>
    <t xml:space="preserve">97669</t>
  </si>
  <si>
    <t xml:space="preserve">ELETRODUTO FLEXÍVEL CORRUGADO, PEAD, DN 90 (3"), PARA REDE ENTERRADA DE DISTRIBUIÇÃO DE ENERGIA ELÉTRICA - FORNECIMENTO E INSTALAÇÃO. AF_12/2021</t>
  </si>
  <si>
    <t xml:space="preserve">1.19</t>
  </si>
  <si>
    <t xml:space="preserve">HIDRAULICO</t>
  </si>
  <si>
    <t xml:space="preserve">1.19.1</t>
  </si>
  <si>
    <t xml:space="preserve">89356</t>
  </si>
  <si>
    <t xml:space="preserve">TUBO, PVC, SOLDÁVEL, DE 25MM, INSTALADO EM RAMAL OU SUB-RAMAL DE ÁGUA - FORNECIMENTO E INSTALAÇÃO. AF_06/2022</t>
  </si>
  <si>
    <t xml:space="preserve">1.19.2</t>
  </si>
  <si>
    <t xml:space="preserve">89353</t>
  </si>
  <si>
    <t xml:space="preserve">REGISTRO DE GAVETA BRUTO, LATÃO, ROSCÁVEL, 3/4" - FORNECIMENTO E INSTALAÇÃO. AF_08/2021</t>
  </si>
  <si>
    <t xml:space="preserve">1.19.3</t>
  </si>
  <si>
    <t xml:space="preserve">89410</t>
  </si>
  <si>
    <t xml:space="preserve">CURVA 90 GRAUS, PVC, SOLDÁVEL, DN 25MM, INSTALADO EM RAMAL DE DISTRIBUIÇÃO DE ÁGUA - FORNECIMENTO E INSTALAÇÃO. AF_06/2022</t>
  </si>
  <si>
    <t xml:space="preserve">1.19.4</t>
  </si>
  <si>
    <t xml:space="preserve">91914</t>
  </si>
  <si>
    <t xml:space="preserve">CURVA 90 GRAUS PARA ELETRODUTO, PVC, ROSCÁVEL, DN 25 MM (3/4"), PARA CIRCUITOS TERMINAIS, INSTALADA EM PAREDE - FORNECIMENTO E INSTALAÇÃO. AF_03/2023</t>
  </si>
  <si>
    <t xml:space="preserve">1.19.5</t>
  </si>
  <si>
    <t xml:space="preserve">89395</t>
  </si>
  <si>
    <t xml:space="preserve">TE, PVC, SOLDÁVEL, DN 25MM, INSTALADO EM RAMAL OU SUB-RAMAL DE ÁGUA - FORNECIMENTO E INSTALAÇÃO. AF_06/2022</t>
  </si>
  <si>
    <t xml:space="preserve">1.19.6</t>
  </si>
  <si>
    <t xml:space="preserve">89740</t>
  </si>
  <si>
    <t xml:space="preserve">LUVA DE TRANSIÇÃO, CPVC, SOLDÁVEL, DN 22MM X 25MM, INSTALADO EM RAMAL DE DISTRIBUIÇÃO DE ÁGUA   FORNECIMENTO E INSTALAÇÃO. AF_06/2022</t>
  </si>
  <si>
    <t xml:space="preserve">1.19.7</t>
  </si>
  <si>
    <t xml:space="preserve">89403</t>
  </si>
  <si>
    <t xml:space="preserve">TUBO, PVC, SOLDÁVEL, DE 32MM, INSTALADO EM RAMAL DE DISTRIBUIÇÃO DE ÁGUA - FORNECIMENTO E INSTALAÇÃO. AF_06/2022</t>
  </si>
  <si>
    <t xml:space="preserve">1.19.8</t>
  </si>
  <si>
    <t xml:space="preserve">89386</t>
  </si>
  <si>
    <t xml:space="preserve">LUVA, PVC, SOLDÁVEL, DN 32MM, INSTALADO EM RAMAL OU SUB-RAMAL DE ÁGUA - FORNECIMENTO E INSTALAÇÃO. AF_06/2022</t>
  </si>
  <si>
    <t xml:space="preserve">1.19.9</t>
  </si>
  <si>
    <t xml:space="preserve">89426</t>
  </si>
  <si>
    <t xml:space="preserve">LUVA DE REDUÇÃO, PVC, SOLDÁVEL, DN 32MM X 25MM, INSTALADO EM RAMAL DE DISTRIBUIÇÃO DE ÁGUA - FORNECIMENTO E INSTALAÇÃO. AF_06/2022</t>
  </si>
  <si>
    <t xml:space="preserve">1.20</t>
  </si>
  <si>
    <t xml:space="preserve">SANITÁRIO</t>
  </si>
  <si>
    <t xml:space="preserve">1.20.1</t>
  </si>
  <si>
    <t xml:space="preserve">89712</t>
  </si>
  <si>
    <t xml:space="preserve">TUBO PVC, SERIE NORMAL, ESGOTO PREDIAL, DN 50 MM, FORNECIDO E INSTALADO EM RAMAL DE DESCARGA OU RAMAL DE ESGOTO SANITÁRIO. AF_08/2022</t>
  </si>
  <si>
    <t xml:space="preserve">1.20.2</t>
  </si>
  <si>
    <t xml:space="preserve">89713</t>
  </si>
  <si>
    <t xml:space="preserve">TUBO PVC, SERIE NORMAL, ESGOTO PREDIAL, DN 75 MM, FORNECIDO E INSTALADO EM RAMAL DE DESCARGA OU RAMAL DE ESGOTO SANITÁRIO. AF_08/2022</t>
  </si>
  <si>
    <t xml:space="preserve">1.20.3</t>
  </si>
  <si>
    <t xml:space="preserve">89714</t>
  </si>
  <si>
    <t xml:space="preserve">TUBO PVC, SERIE NORMAL, ESGOTO PREDIAL, DN 100 MM, FORNECIDO E INSTALADO EM RAMAL DE DESCARGA OU RAMAL DE ESGOTO SANITÁRIO. AF_08/2022</t>
  </si>
  <si>
    <t xml:space="preserve">1.20.4</t>
  </si>
  <si>
    <t xml:space="preserve">98110</t>
  </si>
  <si>
    <t xml:space="preserve">CAIXA DE GORDURA PEQUENA (CAPACIDADE: 19 L), CIRCULAR, EM PVC, DIÂMETRO INTERNO= 0,3 M. AF_12/2020</t>
  </si>
  <si>
    <t xml:space="preserve">1.20.5</t>
  </si>
  <si>
    <t xml:space="preserve">97906</t>
  </si>
  <si>
    <t xml:space="preserve">CAIXA ENTERRADA HIDRÁULICA RETANGULAR, EM ALVENARIA COM BLOCOS DE CONCRETO, DIMENSÕES INTERNAS: 0,6X0,6X0,6 M PARA REDE DE ESGOTO. AF_12/2020</t>
  </si>
  <si>
    <t xml:space="preserve">1.20.6</t>
  </si>
  <si>
    <t xml:space="preserve">89811</t>
  </si>
  <si>
    <t xml:space="preserve">CURVA CURTA 90 GRAUS, PVC, SERIE NORMAL, ESGOTO PREDIAL, DN 100 MM, JUNTA ELÁSTICA, FORNECIDO E INSTALADO EM PRUMADA DE ESGOTO SANITÁRIO OU VENTILAÇÃO. AF_08/2022</t>
  </si>
  <si>
    <t xml:space="preserve">1.20.7</t>
  </si>
  <si>
    <t xml:space="preserve">104344</t>
  </si>
  <si>
    <t xml:space="preserve">TE, PVC, SÉRIE NORMAL, ESGOTO PREDIAL, DN 100 X 50 MM, JUNTA ELÁSTICA, FORNECIDO E INSTALADO EM RAMAL DE DESCARGA OU RAMAL DE ESGOTO SANITÁRIO. AF_08/2022</t>
  </si>
  <si>
    <t xml:space="preserve">1.20.8</t>
  </si>
  <si>
    <t xml:space="preserve">89833</t>
  </si>
  <si>
    <t xml:space="preserve">TE, PVC, SERIE NORMAL, ESGOTO PREDIAL, DN 100 X 100 MM, JUNTA ELÁSTICA, FORNECIDO E INSTALADO EM PRUMADA DE ESGOTO SANITÁRIO OU VENTILAÇÃO. AF_08/2022</t>
  </si>
  <si>
    <t xml:space="preserve">1.20.9</t>
  </si>
  <si>
    <t xml:space="preserve">104063</t>
  </si>
  <si>
    <t xml:space="preserve">CURVA LONGA, 45 GRAUS, PVC OCRE, JUNTA ELÁSTICA, DN 100 MM, PARA COLETOR PREDIAL DE ESGOTO. AF_06/2022</t>
  </si>
  <si>
    <t xml:space="preserve">1.20.10</t>
  </si>
  <si>
    <t xml:space="preserve">89733</t>
  </si>
  <si>
    <t xml:space="preserve">CURVA CURTA 90 GRAUS, PVC, SERIE NORMAL, ESGOTO PREDIAL, DN 50 MM, JUNTA ELÁSTICA, FORNECIDO E INSTALADO EM RAMAL DE DESCARGA OU RAMAL DE ESGOTO SANITÁRIO. AF_08/2022</t>
  </si>
  <si>
    <t xml:space="preserve">1.20.11</t>
  </si>
  <si>
    <t xml:space="preserve">104329</t>
  </si>
  <si>
    <t xml:space="preserve">CAIXA SIFONADA, COM GRELHA REDONDA, PVC, DN 150 X 150 X 50 MM, JUNTA SOLDÁVEL, FORNECIDA E INSTALADA EM RAMAL DE DESCARGA OU EM RAMAL DE ESGOTO SANITÁRIO. AF_08/2022</t>
  </si>
  <si>
    <t xml:space="preserve">1.21</t>
  </si>
  <si>
    <t xml:space="preserve">ACESSORIOS</t>
  </si>
  <si>
    <t xml:space="preserve">1.21.1</t>
  </si>
  <si>
    <t xml:space="preserve">86932</t>
  </si>
  <si>
    <t xml:space="preserve">VASO SANITÁRIO SIFONADO COM CAIXA ACOPLADA LOUÇA BRANCA - PADRÃO MÉDIO, INCLUSO ENGATE FLEXÍVEL EM METAL CROMADO, 1/2  X 40CM - FORNECIMENTO E INSTALAÇÃO. AF_01/2020</t>
  </si>
  <si>
    <t xml:space="preserve">1.21.2</t>
  </si>
  <si>
    <t xml:space="preserve">93441</t>
  </si>
  <si>
    <t xml:space="preserve">BANCADA GRANITO CINZA  150 X 60 CM, COM CUBA DE EMBUTIR DE AÇO, VÁLVULA AMERICANA EM METAL, SIFÃO FLEXÍVEL EM PVC, ENGATE FLEXÍVEL 30 CM, TORNEIRA CROMADA LONGA, DE PAREDE, 1/2" OU 3/4", P/ COZINHA, PADRÃO POPULAR - FORNEC. E INSTALAÇÃO. AF_01/2020</t>
  </si>
  <si>
    <t xml:space="preserve">1.21.3</t>
  </si>
  <si>
    <t xml:space="preserve">86942</t>
  </si>
  <si>
    <t xml:space="preserve">LAVATÓRIO LOUÇA BRANCA SUSPENSO, 29,5 X 39CM OU EQUIVALENTE, PADRÃO POPULAR, INCLUSO SIFÃO TIPO GARRAFA EM PVC, VÁLVULA E ENGATE FLEXÍVEL 30CM EM PLÁSTICO E TORNEIRA CROMADA DE MESA, PADRÃO POPULAR - FORNECIMENTO E INSTALAÇÃO. AF_01/2020</t>
  </si>
  <si>
    <t xml:space="preserve">1.22</t>
  </si>
  <si>
    <t xml:space="preserve">CLIMATIZADORES</t>
  </si>
  <si>
    <t xml:space="preserve">1.22.1</t>
  </si>
  <si>
    <t xml:space="preserve">103255</t>
  </si>
  <si>
    <t xml:space="preserve">AR CONDICIONADO SPLIT ON/OFF, HI-WALL (PAREDE), 24000 BTUS/H, CICLO QUENTE/FRIO - FORNECIMENTO E INSTALAÇÃO. AF_11/2021_PE</t>
  </si>
  <si>
    <t xml:space="preserve">1.22.2</t>
  </si>
  <si>
    <t xml:space="preserve">97328</t>
  </si>
  <si>
    <t xml:space="preserve">TUBO EM COBRE FLEXÍVEL, DN 3/8", COM ISOLAMENTO, INSTALADO EM RAMAL DE ALIMENTAÇÃO DE AR CONDICIONADO COM CONDENSADORA INDIVIDUAL - FORNECIMENTO E INSTALAÇÃO. AF_12/2015</t>
  </si>
  <si>
    <t xml:space="preserve">1.22.3</t>
  </si>
  <si>
    <t xml:space="preserve">89865</t>
  </si>
  <si>
    <t xml:space="preserve">TUBO, PVC, SOLDÁVEL, DE 25MM, INSTALADO EM DRENO DE AR-CONDICIONADO - FORNECIMENTO E INSTALAÇÃO. AF_08/2022</t>
  </si>
  <si>
    <t xml:space="preserve">1.23</t>
  </si>
  <si>
    <t xml:space="preserve">ACESSIBILIDADE</t>
  </si>
  <si>
    <t xml:space="preserve">1.23.1</t>
  </si>
  <si>
    <t xml:space="preserve">101094</t>
  </si>
  <si>
    <t xml:space="preserve">PISO PODOTÁTIL DE ALERTA OU DIRECIONAL, DE BORRACHA, ASSENTADO SOBRE ARGAMASSA. AF_05/2020</t>
  </si>
  <si>
    <t xml:space="preserve">1.23.2</t>
  </si>
  <si>
    <t xml:space="preserve">100867</t>
  </si>
  <si>
    <t xml:space="preserve">BARRA DE APOIO RETA, EM ACO INOX POLIDO, COMPRIMENTO 70 CM,  FIXADA NA PAREDE - FORNECIMENTO E INSTALAÇÃO. AF_01/2020</t>
  </si>
  <si>
    <t xml:space="preserve">1.23.3</t>
  </si>
  <si>
    <t xml:space="preserve">100853</t>
  </si>
  <si>
    <t xml:space="preserve">TORNEIRA CROMADA DE MESA PARA LAVATORIO, TIPO MONOCOMANDO. AF_01/2020</t>
  </si>
  <si>
    <t xml:space="preserve">1.23.4</t>
  </si>
  <si>
    <t xml:space="preserve">ORSE</t>
  </si>
  <si>
    <t xml:space="preserve">11961</t>
  </si>
  <si>
    <t xml:space="preserve">Alarme Banheiro Pne Deficiente Físico Conforme Nbr 9050 com acionador</t>
  </si>
  <si>
    <t xml:space="preserve">1.24</t>
  </si>
  <si>
    <t xml:space="preserve">CALÇADA EXTERNA </t>
  </si>
  <si>
    <t xml:space="preserve">1.24.1</t>
  </si>
  <si>
    <t xml:space="preserve">1.24.2</t>
  </si>
  <si>
    <t xml:space="preserve">96622</t>
  </si>
  <si>
    <t xml:space="preserve">LASTRO COM MATERIAL GRANULAR, APLICADO EM PISOS OU LAJES SOBRE SOLO, ESPESSURA DE *5 CM*. AF_01/2024</t>
  </si>
  <si>
    <t xml:space="preserve">1.24.3</t>
  </si>
  <si>
    <t xml:space="preserve">94993</t>
  </si>
  <si>
    <t xml:space="preserve">EXECUÇÃO DE PASSEIO (CALÇADA) OU PISO DE CONCRETO COM CONCRETO MOLDADO IN LOCO, USINADO, ACABAMENTO CONVENCIONAL, ESPESSURA 6 CM, ARMADO. AF_08/2022</t>
  </si>
  <si>
    <t xml:space="preserve">1.25</t>
  </si>
  <si>
    <t xml:space="preserve">COMPLEMENTARES</t>
  </si>
  <si>
    <t xml:space="preserve">1.25.1</t>
  </si>
  <si>
    <t xml:space="preserve">99804</t>
  </si>
  <si>
    <t xml:space="preserve">LIMPEZA DE PISO CERÂMICO OU PORCELANATO UTILIZANDO DETERGENTE NEUTRO E ESCOVAÇÃO MANUAL. AF_04/2019</t>
  </si>
  <si>
    <t xml:space="preserve">1.25.2</t>
  </si>
  <si>
    <t xml:space="preserve">10848</t>
  </si>
  <si>
    <t xml:space="preserve">PLACA DE INAUGURACAO METALICA, *40* CM X *60* CM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</si>
  <si>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1.25.3</t>
  </si>
  <si>
    <t xml:space="preserve">99821</t>
  </si>
  <si>
    <t xml:space="preserve">LIMPEZA DE JANELA DE VIDRO COM CAIXILHO EM AÇO/ALUMÍNIO/PVC. AF_04/2019</t>
  </si>
  <si>
    <t xml:space="preserve">SANTANA DO LIVRAMENTO / RS, 21 DE NOVEMBRO DE 2024.</t>
  </si>
  <si>
    <t xml:space="preserve">ENG CIVIL ALESSANDRO CARDOSO NORONHA</t>
  </si>
  <si>
    <t xml:space="preserve">CREA / RS 139289</t>
  </si>
  <si>
    <t xml:space="preserve">VALOR</t>
  </si>
  <si>
    <t xml:space="preserve">30 DIAS</t>
  </si>
  <si>
    <t xml:space="preserve">60 DIAS</t>
  </si>
  <si>
    <t xml:space="preserve">90 DIAS</t>
  </si>
  <si>
    <t xml:space="preserve">120 DIAS</t>
  </si>
  <si>
    <t xml:space="preserve">150 DIAS</t>
  </si>
  <si>
    <t xml:space="preserve">180 DIAS</t>
  </si>
  <si>
    <t xml:space="preserve">210 DIAS</t>
  </si>
  <si>
    <t xml:space="preserve">240 DIAS</t>
  </si>
  <si>
    <t xml:space="preserve">270 DIAS</t>
  </si>
  <si>
    <t xml:space="preserve">Porcentagem</t>
  </si>
  <si>
    <t xml:space="preserve">Custo</t>
  </si>
  <si>
    <t xml:space="preserve">Porcentagem Acumulado</t>
  </si>
  <si>
    <t xml:space="preserve">Custo Acumulado</t>
  </si>
  <si>
    <t xml:space="preserve">OBS:</t>
  </si>
  <si>
    <t xml:space="preserve">Os itens destacados em verde, constituem parte do executado in loco.</t>
  </si>
  <si>
    <t xml:space="preserve">SANTO ÂNGELO 17 DE NOVEMBREO DE 2025</t>
  </si>
  <si>
    <t xml:space="preserve">TOTAL EXECUTADO ATÉ JUNHO/2025</t>
  </si>
  <si>
    <t xml:space="preserve">REMANESCENTE DE OBRA – A EXECUTAR</t>
  </si>
  <si>
    <t xml:space="preserve">Quant.</t>
  </si>
  <si>
    <t xml:space="preserve">Valor Total </t>
  </si>
  <si>
    <t xml:space="preserve">Valor Total</t>
  </si>
  <si>
    <t xml:space="preserve">TOTAL</t>
  </si>
  <si>
    <t xml:space="preserve">SANTO ÂNGELO, 12 DE DEZEMBRO DE 2025</t>
  </si>
</sst>
</file>

<file path=xl/styles.xml><?xml version="1.0" encoding="utf-8"?>
<styleSheet xmlns="http://schemas.openxmlformats.org/spreadsheetml/2006/main">
  <numFmts count="12">
    <numFmt numFmtId="164" formatCode="General"/>
    <numFmt numFmtId="165" formatCode="#,##0.00"/>
    <numFmt numFmtId="166" formatCode="@"/>
    <numFmt numFmtId="167" formatCode="0.00%"/>
    <numFmt numFmtId="168" formatCode="_-* #,##0.00_-;\-* #,##0.00_-;_-* \-??_-;_-@_-"/>
    <numFmt numFmtId="169" formatCode="_(* #,##0.00_);_(* \(#,##0.00\);_(* \-??_);_(@_)"/>
    <numFmt numFmtId="170" formatCode="0%"/>
    <numFmt numFmtId="171" formatCode="#,##0.0000"/>
    <numFmt numFmtId="172" formatCode="dd/mm/yy"/>
    <numFmt numFmtId="173" formatCode="General"/>
    <numFmt numFmtId="174" formatCode="[$R$-416]\ #,##0.00;[RED]\-[$R$-416]\ #,##0.00"/>
    <numFmt numFmtId="175" formatCode="0.00000000%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b val="true"/>
      <sz val="11"/>
      <name val="Calibri"/>
      <family val="2"/>
      <charset val="1"/>
    </font>
    <font>
      <b val="true"/>
      <sz val="11"/>
      <color rgb="FF000000"/>
      <name val="Arial"/>
      <family val="2"/>
      <charset val="1"/>
    </font>
    <font>
      <b val="true"/>
      <sz val="10.5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11"/>
      <color rgb="FFFF0000"/>
      <name val="Calibri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2"/>
      <color rgb="FF7030A0"/>
      <name val="Arial Narrow"/>
      <family val="2"/>
      <charset val="1"/>
    </font>
    <font>
      <b val="true"/>
      <sz val="12"/>
      <color rgb="FFFF0000"/>
      <name val="Arial Narrow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BFBFBF"/>
        <bgColor rgb="FFC0C0C0"/>
      </patternFill>
    </fill>
    <fill>
      <patternFill patternType="solid">
        <fgColor rgb="FFFFFF99"/>
        <bgColor rgb="FFFFFFCC"/>
      </patternFill>
    </fill>
    <fill>
      <patternFill patternType="solid">
        <fgColor rgb="FFCCCCFF"/>
        <bgColor rgb="FFDBDBDB"/>
      </patternFill>
    </fill>
    <fill>
      <patternFill patternType="solid">
        <fgColor rgb="FFBBE33D"/>
        <bgColor rgb="FFFFCC00"/>
      </patternFill>
    </fill>
    <fill>
      <patternFill patternType="solid">
        <fgColor rgb="FFDBDBDB"/>
        <bgColor rgb="FFCCCCFF"/>
      </patternFill>
    </fill>
    <fill>
      <patternFill patternType="solid">
        <fgColor rgb="FFFFFF00"/>
        <bgColor rgb="FFFFFF00"/>
      </patternFill>
    </fill>
    <fill>
      <patternFill patternType="solid">
        <fgColor rgb="FFB2B2B2"/>
        <bgColor rgb="FFBFBFBF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0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7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6" fontId="0" fillId="5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0" fillId="4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4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9" fontId="0" fillId="0" borderId="1" xfId="15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8" fontId="0" fillId="4" borderId="1" xfId="15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5" borderId="1" xfId="19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0" fillId="5" borderId="1" xfId="19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9" fontId="0" fillId="2" borderId="1" xfId="15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8" fontId="0" fillId="2" borderId="1" xfId="15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" xfId="19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1" fontId="0" fillId="2" borderId="1" xfId="19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0" fillId="5" borderId="1" xfId="19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2" fontId="0" fillId="6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6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6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6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8" fillId="6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6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8" fillId="2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8" fillId="2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8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10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8" fillId="0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3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2" borderId="1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8" fillId="2" borderId="1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1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8" fillId="2" borderId="1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0" fillId="2" borderId="1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0" fillId="6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6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2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1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0" fillId="6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0" fillId="6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1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0" fillId="6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6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2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2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1" fillId="7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8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4" fontId="11" fillId="7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9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74" fontId="4" fillId="9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4" fontId="0" fillId="0" borderId="18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8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4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1" xfId="15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9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4" fontId="9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74" fontId="4" fillId="9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18" xfId="15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74" fontId="0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9" fillId="2" borderId="18" xfId="15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1" xfId="15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0" borderId="1" xfId="19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1" fontId="0" fillId="0" borderId="1" xfId="19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9" fontId="9" fillId="0" borderId="18" xfId="15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7" fontId="0" fillId="9" borderId="1" xfId="19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9" fontId="9" fillId="2" borderId="1" xfId="15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7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1" xfId="15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9" fontId="9" fillId="0" borderId="1" xfId="15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4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4" fontId="4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21"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1"/>
        <i val="0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1"/>
        <i val="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FFFFFF"/>
      </font>
      <fill>
        <patternFill>
          <bgColor rgb="FFFFFFFF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  <dxf>
      <font>
        <b val="0"/>
        <color rgb="FF969696"/>
      </font>
      <fill>
        <patternFill>
          <bgColor rgb="FF969696"/>
        </patternFill>
      </fill>
      <border diagonalUp="false" diagonalDown="false">
        <left/>
        <right/>
        <top style="thin"/>
        <bottom/>
        <diagonal/>
      </border>
    </dxf>
    <dxf>
      <font>
        <b val="0"/>
        <color rgb="FFC0C0C0"/>
      </font>
      <fill>
        <patternFill>
          <bgColor rgb="FFC0C0C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B2B2B2"/>
      <rgbColor rgb="FF7030A0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BDBDB"/>
      <rgbColor rgb="FFFFFF99"/>
      <rgbColor rgb="FFBFBFBF"/>
      <rgbColor rgb="FFFF99CC"/>
      <rgbColor rgb="FFCC99FF"/>
      <rgbColor rgb="FFFFCC99"/>
      <rgbColor rgb="FF3366FF"/>
      <rgbColor rgb="FF33CCCC"/>
      <rgbColor rgb="FFBBE33D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externalLink" Target="externalLinks/externalLink1.xml"/><Relationship Id="rId6" Type="http://schemas.openxmlformats.org/officeDocument/2006/relationships/externalLink" Target="externalLinks/externalLink2.xml"/><Relationship Id="rId7" Type="http://schemas.openxmlformats.org/officeDocument/2006/relationships/sharedStrings" Target="sharedStrings.xml"/>
</Relationships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../../../../jereg/OneDrive/&#193;rea%20de%20Trabalho/LICITA&#199;&#213;ES%20NOVEMBRO/IFFAR%20-%20SANTO%20&#194;NGELO%20RS/PLANILHA%20OR&#199;AMENT&#193;RIA%20-%20TC%20REGAZON.xlsm" TargetMode="External"/>
</Relationships>
</file>

<file path=xl/externalLinks/_rels/externalLink2.xml.rels><?xml version="1.0" encoding="UTF-8"?>
<Relationships xmlns="http://schemas.openxmlformats.org/package/2006/relationships"><Relationship Id="rId1" Type="http://schemas.openxmlformats.org/officeDocument/2006/relationships/externalLinkPath" Target="PLANILHA%20OR&#199;AMENT&#193;RIA%20-%20Controle%20de%20Medi&#231;&#245;es.xlsx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ENU"/>
      <sheetName val="DADOS"/>
      <sheetName val="NOVO"/>
      <sheetName val="BDI"/>
      <sheetName val="ORÇAMENTO"/>
      <sheetName val="CÁLCULO"/>
      <sheetName val="EVENTOS"/>
      <sheetName val="CRONO"/>
      <sheetName val="CRONOPLE"/>
      <sheetName val="PLE"/>
      <sheetName val="QCI"/>
      <sheetName val="BM"/>
      <sheetName val="RRE"/>
      <sheetName val="OFÍCI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/>
</externalLink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N194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O19" activeCellId="0" sqref="O19"/>
    </sheetView>
  </sheetViews>
  <sheetFormatPr defaultColWidth="8.8046875" defaultRowHeight="13.8" zeroHeight="false" outlineLevelRow="0" outlineLevelCol="0"/>
  <cols>
    <col collapsed="false" customWidth="true" hidden="false" outlineLevel="0" max="1" min="1" style="1" width="9.13"/>
    <col collapsed="false" customWidth="true" hidden="false" outlineLevel="0" max="2" min="2" style="0" width="13.43"/>
    <col collapsed="false" customWidth="true" hidden="false" outlineLevel="0" max="4" min="4" style="0" width="64.57"/>
    <col collapsed="false" customWidth="true" hidden="false" outlineLevel="0" max="7" min="7" style="0" width="13.86"/>
    <col collapsed="false" customWidth="true" hidden="true" outlineLevel="0" max="8" min="8" style="0" width="13.02"/>
    <col collapsed="false" customWidth="true" hidden="true" outlineLevel="0" max="10" min="10" style="2" width="11.52"/>
    <col collapsed="false" customWidth="true" hidden="false" outlineLevel="0" max="11" min="11" style="0" width="13.86"/>
    <col collapsed="false" customWidth="true" hidden="false" outlineLevel="0" max="12" min="12" style="0" width="11.71"/>
    <col collapsed="false" customWidth="true" hidden="true" outlineLevel="0" max="13" min="13" style="0" width="28.42"/>
  </cols>
  <sheetData>
    <row r="1" customFormat="false" ht="13.8" hidden="false" customHeight="false" outlineLevel="0" collapsed="false">
      <c r="A1" s="3" t="s">
        <v>0</v>
      </c>
      <c r="B1" s="3"/>
      <c r="C1" s="4" t="s">
        <v>1</v>
      </c>
      <c r="D1" s="4"/>
      <c r="E1" s="4"/>
      <c r="F1" s="4"/>
      <c r="G1" s="4"/>
      <c r="H1" s="4"/>
      <c r="I1" s="5"/>
      <c r="J1" s="5"/>
      <c r="K1" s="5"/>
      <c r="L1" s="5"/>
      <c r="M1" s="5"/>
      <c r="N1" s="5"/>
    </row>
    <row r="2" customFormat="false" ht="13.8" hidden="false" customHeight="false" outlineLevel="0" collapsed="false">
      <c r="A2" s="3" t="s">
        <v>2</v>
      </c>
      <c r="B2" s="3"/>
      <c r="C2" s="4" t="s">
        <v>3</v>
      </c>
      <c r="D2" s="4"/>
      <c r="E2" s="4"/>
      <c r="F2" s="4"/>
      <c r="G2" s="4"/>
      <c r="H2" s="4"/>
      <c r="I2" s="5"/>
      <c r="J2" s="5"/>
      <c r="K2" s="5"/>
      <c r="L2" s="5"/>
      <c r="M2" s="5"/>
      <c r="N2" s="5"/>
    </row>
    <row r="3" customFormat="false" ht="13.8" hidden="false" customHeight="false" outlineLevel="0" collapsed="false">
      <c r="A3" s="3" t="s">
        <v>4</v>
      </c>
      <c r="B3" s="3"/>
      <c r="C3" s="4" t="s">
        <v>5</v>
      </c>
      <c r="D3" s="4"/>
      <c r="E3" s="4"/>
      <c r="F3" s="4"/>
      <c r="G3" s="4"/>
      <c r="H3" s="4"/>
      <c r="I3" s="5"/>
      <c r="J3" s="5"/>
      <c r="K3" s="5"/>
      <c r="L3" s="5"/>
      <c r="M3" s="5"/>
      <c r="N3" s="5"/>
    </row>
    <row r="4" customFormat="false" ht="13.8" hidden="false" customHeight="false" outlineLevel="0" collapsed="false">
      <c r="A4" s="3" t="s">
        <v>6</v>
      </c>
      <c r="B4" s="3"/>
      <c r="C4" s="4" t="s">
        <v>7</v>
      </c>
      <c r="D4" s="4"/>
      <c r="E4" s="4"/>
      <c r="F4" s="4"/>
      <c r="G4" s="4"/>
      <c r="H4" s="4"/>
      <c r="I4" s="5"/>
      <c r="J4" s="5"/>
      <c r="K4" s="5"/>
      <c r="L4" s="5"/>
      <c r="M4" s="5"/>
      <c r="N4" s="5"/>
    </row>
    <row r="5" customFormat="false" ht="13.8" hidden="false" customHeight="false" outlineLevel="0" collapsed="false">
      <c r="A5" s="3" t="s">
        <v>8</v>
      </c>
      <c r="B5" s="3"/>
      <c r="C5" s="4" t="s">
        <v>9</v>
      </c>
      <c r="D5" s="4"/>
      <c r="E5" s="4"/>
      <c r="F5" s="4"/>
      <c r="G5" s="4"/>
      <c r="H5" s="4"/>
      <c r="I5" s="5"/>
      <c r="J5" s="5"/>
      <c r="K5" s="5"/>
      <c r="L5" s="5"/>
      <c r="M5" s="5"/>
      <c r="N5" s="5"/>
    </row>
    <row r="6" customFormat="false" ht="13.8" hidden="false" customHeight="false" outlineLevel="0" collapsed="false">
      <c r="A6" s="3" t="s">
        <v>10</v>
      </c>
      <c r="B6" s="3"/>
      <c r="C6" s="6" t="s">
        <v>11</v>
      </c>
      <c r="D6" s="6"/>
      <c r="E6" s="6"/>
      <c r="F6" s="6"/>
      <c r="G6" s="6"/>
      <c r="H6" s="6"/>
      <c r="I6" s="5"/>
      <c r="J6" s="5"/>
      <c r="K6" s="5"/>
      <c r="L6" s="5"/>
      <c r="M6" s="5"/>
      <c r="N6" s="5"/>
    </row>
    <row r="7" customFormat="false" ht="13.8" hidden="false" customHeight="false" outlineLevel="0" collapsed="false">
      <c r="A7" s="3" t="s">
        <v>12</v>
      </c>
      <c r="B7" s="3"/>
      <c r="C7" s="4" t="s">
        <v>13</v>
      </c>
      <c r="D7" s="4"/>
      <c r="E7" s="4"/>
      <c r="F7" s="4"/>
      <c r="G7" s="4"/>
      <c r="H7" s="4"/>
      <c r="I7" s="5"/>
      <c r="J7" s="5"/>
      <c r="K7" s="5"/>
      <c r="L7" s="5"/>
      <c r="M7" s="5"/>
      <c r="N7" s="5"/>
    </row>
    <row r="8" customFormat="false" ht="46.5" hidden="false" customHeight="false" outlineLevel="0" collapsed="false">
      <c r="A8" s="3" t="s">
        <v>14</v>
      </c>
      <c r="B8" s="3"/>
      <c r="C8" s="7" t="s">
        <v>15</v>
      </c>
      <c r="D8" s="7"/>
      <c r="E8" s="7"/>
      <c r="F8" s="7"/>
      <c r="G8" s="7"/>
      <c r="H8" s="7"/>
      <c r="I8" s="5"/>
      <c r="J8" s="5"/>
      <c r="K8" s="5"/>
      <c r="L8" s="5"/>
      <c r="M8" s="5"/>
      <c r="N8" s="5"/>
    </row>
    <row r="9" customFormat="false" ht="13.8" hidden="false" customHeight="false" outlineLevel="0" collapsed="false">
      <c r="A9" s="3" t="s">
        <v>16</v>
      </c>
      <c r="B9" s="3"/>
      <c r="C9" s="8" t="n">
        <v>0.2034</v>
      </c>
      <c r="D9" s="8"/>
      <c r="E9" s="8"/>
      <c r="F9" s="8"/>
      <c r="G9" s="8"/>
      <c r="H9" s="8"/>
      <c r="I9" s="5"/>
      <c r="J9" s="5"/>
      <c r="K9" s="5"/>
      <c r="L9" s="5"/>
      <c r="M9" s="5"/>
      <c r="N9" s="5"/>
    </row>
    <row r="11" customFormat="false" ht="24.55" hidden="false" customHeight="false" outlineLevel="0" collapsed="false">
      <c r="A11" s="9" t="s">
        <v>17</v>
      </c>
      <c r="B11" s="9" t="s">
        <v>18</v>
      </c>
      <c r="C11" s="9" t="s">
        <v>19</v>
      </c>
      <c r="D11" s="9" t="s">
        <v>20</v>
      </c>
      <c r="E11" s="9" t="s">
        <v>21</v>
      </c>
      <c r="F11" s="9" t="s">
        <v>22</v>
      </c>
      <c r="G11" s="10" t="s">
        <v>23</v>
      </c>
      <c r="H11" s="11"/>
      <c r="I11" s="9" t="s">
        <v>24</v>
      </c>
      <c r="J11" s="12"/>
      <c r="K11" s="10" t="s">
        <v>25</v>
      </c>
      <c r="L11" s="10" t="s">
        <v>26</v>
      </c>
    </row>
    <row r="12" customFormat="false" ht="13.8" hidden="false" customHeight="true" outlineLevel="0" collapsed="false">
      <c r="A12" s="13" t="n">
        <v>1</v>
      </c>
      <c r="B12" s="14" t="s">
        <v>5</v>
      </c>
      <c r="C12" s="14"/>
      <c r="D12" s="14"/>
      <c r="E12" s="14"/>
      <c r="F12" s="14"/>
      <c r="G12" s="14"/>
      <c r="H12" s="14"/>
      <c r="I12" s="14"/>
      <c r="J12" s="14"/>
      <c r="K12" s="14"/>
    </row>
    <row r="13" customFormat="false" ht="13.8" hidden="false" customHeight="false" outlineLevel="0" collapsed="false">
      <c r="A13" s="15" t="s">
        <v>27</v>
      </c>
      <c r="B13" s="16" t="s">
        <v>28</v>
      </c>
      <c r="C13" s="17"/>
      <c r="D13" s="14" t="s">
        <v>29</v>
      </c>
      <c r="E13" s="18" t="s">
        <v>30</v>
      </c>
      <c r="F13" s="19"/>
      <c r="G13" s="19"/>
      <c r="H13" s="20"/>
      <c r="I13" s="21" t="s">
        <v>31</v>
      </c>
      <c r="J13" s="22"/>
      <c r="K13" s="23"/>
      <c r="L13" s="24" t="n">
        <f aca="false">(ROUND(SUM(L14:L21),2))</f>
        <v>59345.88</v>
      </c>
    </row>
    <row r="14" customFormat="false" ht="35.1" hidden="false" customHeight="false" outlineLevel="0" collapsed="false">
      <c r="A14" s="15" t="s">
        <v>32</v>
      </c>
      <c r="B14" s="25" t="s">
        <v>33</v>
      </c>
      <c r="C14" s="25" t="s">
        <v>34</v>
      </c>
      <c r="D14" s="26" t="s">
        <v>35</v>
      </c>
      <c r="E14" s="27" t="s">
        <v>21</v>
      </c>
      <c r="F14" s="28" t="n">
        <v>8</v>
      </c>
      <c r="G14" s="28" t="n">
        <f aca="false">M14*H14</f>
        <v>220.543699426707</v>
      </c>
      <c r="H14" s="29" t="n">
        <v>262.55</v>
      </c>
      <c r="I14" s="30" t="s">
        <v>31</v>
      </c>
      <c r="J14" s="31" t="n">
        <v>1.2034</v>
      </c>
      <c r="K14" s="32" t="n">
        <f aca="false">(ROUND(G14*J14,2))</f>
        <v>265.4</v>
      </c>
      <c r="L14" s="32" t="n">
        <f aca="false">F14*K14</f>
        <v>2123.2</v>
      </c>
      <c r="M14" s="0" t="n">
        <v>0.840006472773593</v>
      </c>
    </row>
    <row r="15" customFormat="false" ht="24.55" hidden="false" customHeight="false" outlineLevel="0" collapsed="false">
      <c r="A15" s="15" t="s">
        <v>36</v>
      </c>
      <c r="B15" s="25" t="s">
        <v>28</v>
      </c>
      <c r="C15" s="25" t="s">
        <v>37</v>
      </c>
      <c r="D15" s="26" t="s">
        <v>38</v>
      </c>
      <c r="E15" s="27" t="s">
        <v>39</v>
      </c>
      <c r="F15" s="28" t="n">
        <v>6.4</v>
      </c>
      <c r="G15" s="28" t="n">
        <f aca="false">M15*H15</f>
        <v>259.570400151768</v>
      </c>
      <c r="H15" s="29" t="n">
        <v>309.01</v>
      </c>
      <c r="I15" s="30" t="s">
        <v>31</v>
      </c>
      <c r="J15" s="31" t="n">
        <v>1.2034</v>
      </c>
      <c r="K15" s="32" t="n">
        <f aca="false">(ROUND(G15*J15,2))</f>
        <v>312.37</v>
      </c>
      <c r="L15" s="32" t="n">
        <f aca="false">F15*K15</f>
        <v>1999.168</v>
      </c>
      <c r="M15" s="0" t="n">
        <v>0.840006472773593</v>
      </c>
    </row>
    <row r="16" customFormat="false" ht="35.1" hidden="false" customHeight="false" outlineLevel="0" collapsed="false">
      <c r="A16" s="15" t="s">
        <v>40</v>
      </c>
      <c r="B16" s="25" t="s">
        <v>41</v>
      </c>
      <c r="C16" s="25" t="s">
        <v>42</v>
      </c>
      <c r="D16" s="26" t="s">
        <v>43</v>
      </c>
      <c r="E16" s="27" t="s">
        <v>21</v>
      </c>
      <c r="F16" s="28" t="n">
        <v>1</v>
      </c>
      <c r="G16" s="28" t="n">
        <f aca="false">M16*H16</f>
        <v>20299.7812224707</v>
      </c>
      <c r="H16" s="29" t="n">
        <v>24166.22</v>
      </c>
      <c r="I16" s="30" t="s">
        <v>31</v>
      </c>
      <c r="J16" s="31" t="n">
        <v>1.2034</v>
      </c>
      <c r="K16" s="32" t="n">
        <f aca="false">(ROUND(G16*J16,2))</f>
        <v>24428.76</v>
      </c>
      <c r="L16" s="32" t="n">
        <f aca="false">F16*K16</f>
        <v>24428.76</v>
      </c>
      <c r="M16" s="0" t="n">
        <v>0.840006472773593</v>
      </c>
    </row>
    <row r="17" customFormat="false" ht="13.8" hidden="false" customHeight="false" outlineLevel="0" collapsed="false">
      <c r="A17" s="15" t="s">
        <v>44</v>
      </c>
      <c r="B17" s="25" t="s">
        <v>28</v>
      </c>
      <c r="C17" s="25" t="s">
        <v>45</v>
      </c>
      <c r="D17" s="26" t="s">
        <v>46</v>
      </c>
      <c r="E17" s="27" t="s">
        <v>39</v>
      </c>
      <c r="F17" s="28" t="n">
        <v>250</v>
      </c>
      <c r="G17" s="28" t="n">
        <f aca="false">M17*H17</f>
        <v>66.0077086305489</v>
      </c>
      <c r="H17" s="29" t="n">
        <v>78.58</v>
      </c>
      <c r="I17" s="30" t="s">
        <v>31</v>
      </c>
      <c r="J17" s="31" t="n">
        <v>1.2034</v>
      </c>
      <c r="K17" s="32" t="n">
        <f aca="false">(ROUND(G17*J17,2))</f>
        <v>79.43</v>
      </c>
      <c r="L17" s="32" t="n">
        <f aca="false">F17*K17</f>
        <v>19857.5</v>
      </c>
      <c r="M17" s="0" t="n">
        <v>0.840006472773593</v>
      </c>
    </row>
    <row r="18" customFormat="false" ht="35.1" hidden="false" customHeight="false" outlineLevel="0" collapsed="false">
      <c r="A18" s="15" t="s">
        <v>47</v>
      </c>
      <c r="B18" s="25" t="s">
        <v>28</v>
      </c>
      <c r="C18" s="25" t="s">
        <v>48</v>
      </c>
      <c r="D18" s="26" t="s">
        <v>49</v>
      </c>
      <c r="E18" s="27" t="s">
        <v>50</v>
      </c>
      <c r="F18" s="28" t="n">
        <v>1</v>
      </c>
      <c r="G18" s="28" t="n">
        <f aca="false">M18*H18</f>
        <v>199.585537931006</v>
      </c>
      <c r="H18" s="29" t="n">
        <v>237.6</v>
      </c>
      <c r="I18" s="30" t="s">
        <v>31</v>
      </c>
      <c r="J18" s="31" t="n">
        <v>1.2034</v>
      </c>
      <c r="K18" s="32" t="n">
        <f aca="false">(ROUND(G18*J18,2))</f>
        <v>240.18</v>
      </c>
      <c r="L18" s="32" t="n">
        <f aca="false">F18*K18</f>
        <v>240.18</v>
      </c>
      <c r="M18" s="0" t="n">
        <v>0.840006472773593</v>
      </c>
    </row>
    <row r="19" customFormat="false" ht="24.55" hidden="false" customHeight="false" outlineLevel="0" collapsed="false">
      <c r="A19" s="15" t="s">
        <v>51</v>
      </c>
      <c r="B19" s="25" t="s">
        <v>28</v>
      </c>
      <c r="C19" s="25" t="s">
        <v>52</v>
      </c>
      <c r="D19" s="26" t="s">
        <v>53</v>
      </c>
      <c r="E19" s="27" t="s">
        <v>54</v>
      </c>
      <c r="F19" s="28" t="n">
        <v>116</v>
      </c>
      <c r="G19" s="28" t="n">
        <f aca="false">M19*H19</f>
        <v>57.7084446795458</v>
      </c>
      <c r="H19" s="29" t="n">
        <v>68.7</v>
      </c>
      <c r="I19" s="30" t="s">
        <v>31</v>
      </c>
      <c r="J19" s="31" t="n">
        <v>1.2034</v>
      </c>
      <c r="K19" s="32" t="n">
        <f aca="false">(ROUND(G19*J19,2))</f>
        <v>69.45</v>
      </c>
      <c r="L19" s="32" t="n">
        <f aca="false">F19*K19</f>
        <v>8056.2</v>
      </c>
      <c r="M19" s="0" t="n">
        <v>0.840006472773593</v>
      </c>
    </row>
    <row r="20" customFormat="false" ht="35.1" hidden="false" customHeight="false" outlineLevel="0" collapsed="false">
      <c r="A20" s="15" t="s">
        <v>55</v>
      </c>
      <c r="B20" s="25" t="s">
        <v>28</v>
      </c>
      <c r="C20" s="25" t="s">
        <v>56</v>
      </c>
      <c r="D20" s="26" t="s">
        <v>57</v>
      </c>
      <c r="E20" s="27" t="s">
        <v>50</v>
      </c>
      <c r="F20" s="28" t="n">
        <v>1</v>
      </c>
      <c r="G20" s="28" t="n">
        <f aca="false">M20*H20</f>
        <v>1722.5088730048</v>
      </c>
      <c r="H20" s="29" t="n">
        <v>2050.59</v>
      </c>
      <c r="I20" s="30" t="s">
        <v>31</v>
      </c>
      <c r="J20" s="31" t="n">
        <v>1.2034</v>
      </c>
      <c r="K20" s="32" t="n">
        <f aca="false">(ROUND(G20*J20,2))</f>
        <v>2072.87</v>
      </c>
      <c r="L20" s="32" t="n">
        <f aca="false">F20*K20</f>
        <v>2072.87</v>
      </c>
      <c r="M20" s="0" t="n">
        <v>0.840006472773593</v>
      </c>
    </row>
    <row r="21" customFormat="false" ht="35.1" hidden="false" customHeight="false" outlineLevel="0" collapsed="false">
      <c r="A21" s="15" t="s">
        <v>58</v>
      </c>
      <c r="B21" s="25" t="s">
        <v>28</v>
      </c>
      <c r="C21" s="25" t="s">
        <v>59</v>
      </c>
      <c r="D21" s="26" t="s">
        <v>60</v>
      </c>
      <c r="E21" s="27" t="s">
        <v>39</v>
      </c>
      <c r="F21" s="28" t="n">
        <v>800</v>
      </c>
      <c r="G21" s="28" t="n">
        <f aca="false">M21*H21</f>
        <v>0.588004530941515</v>
      </c>
      <c r="H21" s="29" t="n">
        <v>0.7</v>
      </c>
      <c r="I21" s="30" t="s">
        <v>31</v>
      </c>
      <c r="J21" s="31" t="n">
        <v>1.2034</v>
      </c>
      <c r="K21" s="32" t="n">
        <f aca="false">(ROUND(G21*J21,2))</f>
        <v>0.71</v>
      </c>
      <c r="L21" s="32" t="n">
        <f aca="false">F21*K21</f>
        <v>568</v>
      </c>
      <c r="M21" s="0" t="n">
        <v>0.840006472773593</v>
      </c>
    </row>
    <row r="22" customFormat="false" ht="13.8" hidden="false" customHeight="false" outlineLevel="0" collapsed="false">
      <c r="A22" s="15" t="s">
        <v>61</v>
      </c>
      <c r="B22" s="16" t="s">
        <v>28</v>
      </c>
      <c r="C22" s="17"/>
      <c r="D22" s="14" t="s">
        <v>62</v>
      </c>
      <c r="E22" s="18" t="s">
        <v>30</v>
      </c>
      <c r="F22" s="19"/>
      <c r="G22" s="19"/>
      <c r="H22" s="20"/>
      <c r="I22" s="21" t="s">
        <v>31</v>
      </c>
      <c r="J22" s="33" t="n">
        <v>1.2034</v>
      </c>
      <c r="K22" s="23"/>
      <c r="L22" s="24" t="n">
        <f aca="false">L23</f>
        <v>115745.72</v>
      </c>
      <c r="M22" s="0" t="n">
        <v>0.840006472773593</v>
      </c>
    </row>
    <row r="23" customFormat="false" ht="46.5" hidden="false" customHeight="false" outlineLevel="0" collapsed="false">
      <c r="A23" s="15" t="s">
        <v>63</v>
      </c>
      <c r="B23" s="25" t="s">
        <v>33</v>
      </c>
      <c r="C23" s="25" t="s">
        <v>64</v>
      </c>
      <c r="D23" s="26" t="s">
        <v>65</v>
      </c>
      <c r="E23" s="27" t="s">
        <v>21</v>
      </c>
      <c r="F23" s="28" t="n">
        <v>1</v>
      </c>
      <c r="G23" s="28" t="n">
        <f aca="false">M23*H23</f>
        <v>96182.2531442274</v>
      </c>
      <c r="H23" s="29" t="n">
        <v>114501.8</v>
      </c>
      <c r="I23" s="30" t="s">
        <v>31</v>
      </c>
      <c r="J23" s="31" t="n">
        <v>1.2034</v>
      </c>
      <c r="K23" s="32" t="n">
        <f aca="false">(ROUND(G23*J23,2))</f>
        <v>115745.72</v>
      </c>
      <c r="L23" s="32" t="n">
        <f aca="false">F23*K23</f>
        <v>115745.72</v>
      </c>
      <c r="M23" s="0" t="n">
        <v>0.840006472773593</v>
      </c>
    </row>
    <row r="24" customFormat="false" ht="13.8" hidden="false" customHeight="false" outlineLevel="0" collapsed="false">
      <c r="A24" s="15" t="s">
        <v>66</v>
      </c>
      <c r="B24" s="16" t="s">
        <v>28</v>
      </c>
      <c r="C24" s="17"/>
      <c r="D24" s="14" t="s">
        <v>67</v>
      </c>
      <c r="E24" s="18" t="s">
        <v>30</v>
      </c>
      <c r="F24" s="19"/>
      <c r="G24" s="19"/>
      <c r="H24" s="20"/>
      <c r="I24" s="21" t="s">
        <v>31</v>
      </c>
      <c r="J24" s="33" t="n">
        <v>1.2034</v>
      </c>
      <c r="K24" s="23"/>
      <c r="L24" s="24" t="n">
        <f aca="false">SUM(L25:L26)</f>
        <v>15449</v>
      </c>
      <c r="M24" s="0" t="n">
        <v>0.840006472773593</v>
      </c>
    </row>
    <row r="25" customFormat="false" ht="46.5" hidden="false" customHeight="false" outlineLevel="0" collapsed="false">
      <c r="A25" s="15" t="s">
        <v>68</v>
      </c>
      <c r="B25" s="25" t="s">
        <v>28</v>
      </c>
      <c r="C25" s="25" t="s">
        <v>69</v>
      </c>
      <c r="D25" s="26" t="s">
        <v>70</v>
      </c>
      <c r="E25" s="27" t="s">
        <v>71</v>
      </c>
      <c r="F25" s="28" t="n">
        <v>350</v>
      </c>
      <c r="G25" s="28" t="n">
        <f aca="false">M25*H25</f>
        <v>17.2537329507696</v>
      </c>
      <c r="H25" s="29" t="n">
        <v>20.54</v>
      </c>
      <c r="I25" s="30" t="s">
        <v>31</v>
      </c>
      <c r="J25" s="31" t="n">
        <v>1.2034</v>
      </c>
      <c r="K25" s="32" t="n">
        <f aca="false">(ROUND(G25*J25,2))</f>
        <v>20.76</v>
      </c>
      <c r="L25" s="32" t="n">
        <f aca="false">F25*K25</f>
        <v>7266</v>
      </c>
      <c r="M25" s="0" t="n">
        <v>0.840006472773593</v>
      </c>
    </row>
    <row r="26" customFormat="false" ht="46.5" hidden="false" customHeight="false" outlineLevel="0" collapsed="false">
      <c r="A26" s="15" t="s">
        <v>72</v>
      </c>
      <c r="B26" s="25" t="s">
        <v>28</v>
      </c>
      <c r="C26" s="25" t="s">
        <v>73</v>
      </c>
      <c r="D26" s="26" t="s">
        <v>74</v>
      </c>
      <c r="E26" s="27" t="s">
        <v>71</v>
      </c>
      <c r="F26" s="28" t="n">
        <v>350</v>
      </c>
      <c r="G26" s="28" t="n">
        <f aca="false">M26*H26</f>
        <v>19.4293497152532</v>
      </c>
      <c r="H26" s="29" t="n">
        <v>23.13</v>
      </c>
      <c r="I26" s="30" t="s">
        <v>31</v>
      </c>
      <c r="J26" s="31" t="n">
        <v>1.2034</v>
      </c>
      <c r="K26" s="32" t="n">
        <f aca="false">(ROUND(G26*J26,2))</f>
        <v>23.38</v>
      </c>
      <c r="L26" s="32" t="n">
        <f aca="false">F26*K26</f>
        <v>8183</v>
      </c>
      <c r="M26" s="0" t="n">
        <v>0.840006472773593</v>
      </c>
    </row>
    <row r="27" customFormat="false" ht="13.8" hidden="false" customHeight="false" outlineLevel="0" collapsed="false">
      <c r="A27" s="15" t="s">
        <v>75</v>
      </c>
      <c r="B27" s="16" t="s">
        <v>28</v>
      </c>
      <c r="C27" s="17"/>
      <c r="D27" s="14" t="s">
        <v>76</v>
      </c>
      <c r="E27" s="18" t="s">
        <v>30</v>
      </c>
      <c r="F27" s="19"/>
      <c r="G27" s="19"/>
      <c r="H27" s="20"/>
      <c r="I27" s="21" t="s">
        <v>31</v>
      </c>
      <c r="J27" s="33" t="n">
        <v>1.2034</v>
      </c>
      <c r="K27" s="23"/>
      <c r="L27" s="24" t="n">
        <f aca="false">SUM(L28:L37)</f>
        <v>138189.345</v>
      </c>
      <c r="M27" s="0" t="n">
        <v>0.840006472773593</v>
      </c>
    </row>
    <row r="28" customFormat="false" ht="35.1" hidden="false" customHeight="false" outlineLevel="0" collapsed="false">
      <c r="A28" s="15" t="s">
        <v>77</v>
      </c>
      <c r="B28" s="25" t="s">
        <v>28</v>
      </c>
      <c r="C28" s="25" t="s">
        <v>78</v>
      </c>
      <c r="D28" s="26" t="s">
        <v>79</v>
      </c>
      <c r="E28" s="27" t="s">
        <v>71</v>
      </c>
      <c r="F28" s="28" t="n">
        <v>247.5</v>
      </c>
      <c r="G28" s="28" t="n">
        <f aca="false">M28*H28</f>
        <v>35.8430761932492</v>
      </c>
      <c r="H28" s="29" t="n">
        <v>42.67</v>
      </c>
      <c r="I28" s="30" t="s">
        <v>31</v>
      </c>
      <c r="J28" s="31" t="n">
        <v>1.2034</v>
      </c>
      <c r="K28" s="32" t="n">
        <f aca="false">(ROUND(G28*J28,2))</f>
        <v>43.13</v>
      </c>
      <c r="L28" s="32" t="n">
        <f aca="false">F28*K28</f>
        <v>10674.675</v>
      </c>
      <c r="M28" s="0" t="n">
        <v>0.840006472773593</v>
      </c>
    </row>
    <row r="29" customFormat="false" ht="24.55" hidden="false" customHeight="false" outlineLevel="0" collapsed="false">
      <c r="A29" s="15" t="s">
        <v>80</v>
      </c>
      <c r="B29" s="25" t="s">
        <v>28</v>
      </c>
      <c r="C29" s="25" t="s">
        <v>81</v>
      </c>
      <c r="D29" s="26" t="s">
        <v>82</v>
      </c>
      <c r="E29" s="27" t="s">
        <v>71</v>
      </c>
      <c r="F29" s="28" t="n">
        <v>247.5</v>
      </c>
      <c r="G29" s="28" t="n">
        <f aca="false">M29*H29</f>
        <v>24.2257866747904</v>
      </c>
      <c r="H29" s="29" t="n">
        <v>28.84</v>
      </c>
      <c r="I29" s="30" t="s">
        <v>31</v>
      </c>
      <c r="J29" s="31" t="n">
        <v>1.2034</v>
      </c>
      <c r="K29" s="32" t="n">
        <f aca="false">(ROUND(G29*J29,2))</f>
        <v>29.15</v>
      </c>
      <c r="L29" s="32" t="n">
        <f aca="false">F29*K29</f>
        <v>7214.625</v>
      </c>
      <c r="M29" s="0" t="n">
        <v>0.840006472773593</v>
      </c>
    </row>
    <row r="30" customFormat="false" ht="35.1" hidden="false" customHeight="false" outlineLevel="0" collapsed="false">
      <c r="A30" s="15" t="s">
        <v>83</v>
      </c>
      <c r="B30" s="25" t="s">
        <v>28</v>
      </c>
      <c r="C30" s="25" t="s">
        <v>84</v>
      </c>
      <c r="D30" s="26" t="s">
        <v>85</v>
      </c>
      <c r="E30" s="27" t="s">
        <v>39</v>
      </c>
      <c r="F30" s="28" t="n">
        <v>143.7</v>
      </c>
      <c r="G30" s="28" t="n">
        <f aca="false">M30*H30</f>
        <v>61.1188709590066</v>
      </c>
      <c r="H30" s="29" t="n">
        <v>72.76</v>
      </c>
      <c r="I30" s="30" t="s">
        <v>31</v>
      </c>
      <c r="J30" s="31" t="n">
        <v>1.2034</v>
      </c>
      <c r="K30" s="32" t="n">
        <f aca="false">(ROUND(G30*J30,2))</f>
        <v>73.55</v>
      </c>
      <c r="L30" s="32" t="n">
        <f aca="false">F30*K30</f>
        <v>10569.135</v>
      </c>
      <c r="M30" s="0" t="n">
        <v>0.840006472773593</v>
      </c>
    </row>
    <row r="31" customFormat="false" ht="24.55" hidden="false" customHeight="false" outlineLevel="0" collapsed="false">
      <c r="A31" s="15" t="s">
        <v>86</v>
      </c>
      <c r="B31" s="25" t="s">
        <v>28</v>
      </c>
      <c r="C31" s="25" t="s">
        <v>87</v>
      </c>
      <c r="D31" s="26" t="s">
        <v>88</v>
      </c>
      <c r="E31" s="27" t="s">
        <v>89</v>
      </c>
      <c r="F31" s="28" t="n">
        <v>31.9</v>
      </c>
      <c r="G31" s="28" t="n">
        <f aca="false">M31*H31</f>
        <v>14.8429143739094</v>
      </c>
      <c r="H31" s="29" t="n">
        <v>17.67</v>
      </c>
      <c r="I31" s="30" t="s">
        <v>31</v>
      </c>
      <c r="J31" s="31" t="n">
        <v>1.2034</v>
      </c>
      <c r="K31" s="32" t="n">
        <f aca="false">(ROUND(G31*J31,2))</f>
        <v>17.86</v>
      </c>
      <c r="L31" s="32" t="n">
        <f aca="false">F31*K31</f>
        <v>569.734</v>
      </c>
      <c r="M31" s="0" t="n">
        <v>0.840006472773593</v>
      </c>
    </row>
    <row r="32" customFormat="false" ht="24.55" hidden="false" customHeight="false" outlineLevel="0" collapsed="false">
      <c r="A32" s="15" t="s">
        <v>90</v>
      </c>
      <c r="B32" s="25" t="s">
        <v>28</v>
      </c>
      <c r="C32" s="25" t="s">
        <v>91</v>
      </c>
      <c r="D32" s="26" t="s">
        <v>92</v>
      </c>
      <c r="E32" s="27" t="s">
        <v>89</v>
      </c>
      <c r="F32" s="28" t="n">
        <v>183.8</v>
      </c>
      <c r="G32" s="28" t="n">
        <f aca="false">M32*H32</f>
        <v>13.3729030465556</v>
      </c>
      <c r="H32" s="29" t="n">
        <v>15.92</v>
      </c>
      <c r="I32" s="30" t="s">
        <v>31</v>
      </c>
      <c r="J32" s="31" t="n">
        <v>1.2034</v>
      </c>
      <c r="K32" s="32" t="n">
        <f aca="false">(ROUND(G32*J32,2))</f>
        <v>16.09</v>
      </c>
      <c r="L32" s="32" t="n">
        <f aca="false">F32*K32</f>
        <v>2957.342</v>
      </c>
      <c r="M32" s="0" t="n">
        <v>0.840006472773593</v>
      </c>
    </row>
    <row r="33" customFormat="false" ht="24.55" hidden="false" customHeight="false" outlineLevel="0" collapsed="false">
      <c r="A33" s="15" t="s">
        <v>93</v>
      </c>
      <c r="B33" s="25" t="s">
        <v>28</v>
      </c>
      <c r="C33" s="25" t="s">
        <v>94</v>
      </c>
      <c r="D33" s="26" t="s">
        <v>95</v>
      </c>
      <c r="E33" s="27" t="s">
        <v>89</v>
      </c>
      <c r="F33" s="28" t="n">
        <v>54</v>
      </c>
      <c r="G33" s="28" t="n">
        <f aca="false">M33*H33</f>
        <v>11.6676899068252</v>
      </c>
      <c r="H33" s="29" t="n">
        <v>13.89</v>
      </c>
      <c r="I33" s="30" t="s">
        <v>31</v>
      </c>
      <c r="J33" s="31" t="n">
        <v>1.2034</v>
      </c>
      <c r="K33" s="32" t="n">
        <f aca="false">(ROUND(G33*J33,2))</f>
        <v>14.04</v>
      </c>
      <c r="L33" s="32" t="n">
        <f aca="false">F33*K33</f>
        <v>758.16</v>
      </c>
      <c r="M33" s="0" t="n">
        <v>0.840006472773593</v>
      </c>
    </row>
    <row r="34" customFormat="false" ht="24.55" hidden="false" customHeight="false" outlineLevel="0" collapsed="false">
      <c r="A34" s="15" t="s">
        <v>96</v>
      </c>
      <c r="B34" s="25" t="s">
        <v>28</v>
      </c>
      <c r="C34" s="25" t="s">
        <v>97</v>
      </c>
      <c r="D34" s="26" t="s">
        <v>98</v>
      </c>
      <c r="E34" s="27" t="s">
        <v>89</v>
      </c>
      <c r="F34" s="28" t="n">
        <v>295</v>
      </c>
      <c r="G34" s="28" t="n">
        <f aca="false">M34*H34</f>
        <v>16.4809269958179</v>
      </c>
      <c r="H34" s="29" t="n">
        <v>19.62</v>
      </c>
      <c r="I34" s="30" t="s">
        <v>31</v>
      </c>
      <c r="J34" s="31" t="n">
        <v>1.2034</v>
      </c>
      <c r="K34" s="32" t="n">
        <f aca="false">(ROUND(G34*J34,2))</f>
        <v>19.83</v>
      </c>
      <c r="L34" s="32" t="n">
        <f aca="false">F34*K34</f>
        <v>5849.85</v>
      </c>
      <c r="M34" s="0" t="n">
        <v>0.840006472773593</v>
      </c>
    </row>
    <row r="35" customFormat="false" ht="35.1" hidden="false" customHeight="false" outlineLevel="0" collapsed="false">
      <c r="A35" s="15" t="s">
        <v>99</v>
      </c>
      <c r="B35" s="25" t="s">
        <v>28</v>
      </c>
      <c r="C35" s="25" t="s">
        <v>100</v>
      </c>
      <c r="D35" s="26" t="s">
        <v>101</v>
      </c>
      <c r="E35" s="27" t="s">
        <v>71</v>
      </c>
      <c r="F35" s="28" t="n">
        <v>30.8</v>
      </c>
      <c r="G35" s="28" t="n">
        <f aca="false">M35*H35</f>
        <v>619.731575418174</v>
      </c>
      <c r="H35" s="29" t="n">
        <v>737.77</v>
      </c>
      <c r="I35" s="30" t="s">
        <v>31</v>
      </c>
      <c r="J35" s="31" t="n">
        <v>1.2034</v>
      </c>
      <c r="K35" s="32" t="n">
        <f aca="false">(ROUND(G35*J35,2))</f>
        <v>745.78</v>
      </c>
      <c r="L35" s="32" t="n">
        <f aca="false">F35*K35</f>
        <v>22970.024</v>
      </c>
      <c r="M35" s="0" t="n">
        <v>0.840006472773593</v>
      </c>
    </row>
    <row r="36" customFormat="false" ht="35.1" hidden="false" customHeight="false" outlineLevel="0" collapsed="false">
      <c r="A36" s="15" t="s">
        <v>102</v>
      </c>
      <c r="B36" s="25" t="s">
        <v>28</v>
      </c>
      <c r="C36" s="25" t="s">
        <v>103</v>
      </c>
      <c r="D36" s="26" t="s">
        <v>104</v>
      </c>
      <c r="E36" s="27" t="s">
        <v>54</v>
      </c>
      <c r="F36" s="28" t="n">
        <v>140</v>
      </c>
      <c r="G36" s="28" t="n">
        <f aca="false">M36*H36</f>
        <v>122.960147484599</v>
      </c>
      <c r="H36" s="29" t="n">
        <v>146.38</v>
      </c>
      <c r="I36" s="30" t="s">
        <v>31</v>
      </c>
      <c r="J36" s="31" t="n">
        <v>1.2034</v>
      </c>
      <c r="K36" s="32" t="n">
        <f aca="false">(ROUND(G36*J36,2))</f>
        <v>147.97</v>
      </c>
      <c r="L36" s="32" t="n">
        <f aca="false">F36*K36</f>
        <v>20715.8</v>
      </c>
      <c r="M36" s="0" t="n">
        <v>0.840006472773593</v>
      </c>
    </row>
    <row r="37" customFormat="false" ht="35.1" hidden="false" customHeight="false" outlineLevel="0" collapsed="false">
      <c r="A37" s="15" t="s">
        <v>105</v>
      </c>
      <c r="B37" s="25" t="s">
        <v>28</v>
      </c>
      <c r="C37" s="25" t="s">
        <v>106</v>
      </c>
      <c r="D37" s="26" t="s">
        <v>107</v>
      </c>
      <c r="E37" s="27" t="s">
        <v>54</v>
      </c>
      <c r="F37" s="28" t="n">
        <v>200</v>
      </c>
      <c r="G37" s="28" t="n">
        <f aca="false">M37*H37</f>
        <v>232.303790045537</v>
      </c>
      <c r="H37" s="29" t="n">
        <v>276.55</v>
      </c>
      <c r="I37" s="30" t="s">
        <v>31</v>
      </c>
      <c r="J37" s="31" t="n">
        <v>1.2034</v>
      </c>
      <c r="K37" s="32" t="n">
        <f aca="false">(ROUND(G37*J37,2))</f>
        <v>279.55</v>
      </c>
      <c r="L37" s="32" t="n">
        <f aca="false">F37*K37</f>
        <v>55910</v>
      </c>
      <c r="M37" s="0" t="n">
        <v>0.840006472773593</v>
      </c>
    </row>
    <row r="38" customFormat="false" ht="13.8" hidden="false" customHeight="false" outlineLevel="0" collapsed="false">
      <c r="A38" s="15" t="s">
        <v>108</v>
      </c>
      <c r="B38" s="16" t="s">
        <v>28</v>
      </c>
      <c r="C38" s="17"/>
      <c r="D38" s="14" t="s">
        <v>109</v>
      </c>
      <c r="E38" s="18" t="s">
        <v>30</v>
      </c>
      <c r="F38" s="19"/>
      <c r="G38" s="19"/>
      <c r="H38" s="20"/>
      <c r="I38" s="21" t="s">
        <v>31</v>
      </c>
      <c r="J38" s="33" t="n">
        <v>1.2034</v>
      </c>
      <c r="K38" s="23"/>
      <c r="L38" s="24" t="n">
        <f aca="false">(ROUND(SUM(L39:L40),2))+0.01</f>
        <v>11371.88</v>
      </c>
      <c r="M38" s="0" t="n">
        <v>0.840006472773593</v>
      </c>
    </row>
    <row r="39" customFormat="false" ht="24.55" hidden="false" customHeight="false" outlineLevel="0" collapsed="false">
      <c r="A39" s="15" t="s">
        <v>110</v>
      </c>
      <c r="B39" s="25" t="s">
        <v>28</v>
      </c>
      <c r="C39" s="25" t="s">
        <v>111</v>
      </c>
      <c r="D39" s="26" t="s">
        <v>112</v>
      </c>
      <c r="E39" s="27" t="s">
        <v>71</v>
      </c>
      <c r="F39" s="28" t="n">
        <v>83.5</v>
      </c>
      <c r="G39" s="28" t="n">
        <f aca="false">M39*H39</f>
        <v>88.9482854019958</v>
      </c>
      <c r="H39" s="29" t="n">
        <v>105.89</v>
      </c>
      <c r="I39" s="30" t="s">
        <v>31</v>
      </c>
      <c r="J39" s="31" t="n">
        <v>1.2034</v>
      </c>
      <c r="K39" s="32" t="n">
        <f aca="false">(ROUND(G39*J39,2))</f>
        <v>107.04</v>
      </c>
      <c r="L39" s="32" t="n">
        <f aca="false">F39*K39</f>
        <v>8937.84</v>
      </c>
      <c r="M39" s="0" t="n">
        <v>0.840006472773593</v>
      </c>
    </row>
    <row r="40" customFormat="false" ht="24.55" hidden="false" customHeight="false" outlineLevel="0" collapsed="false">
      <c r="A40" s="15" t="s">
        <v>113</v>
      </c>
      <c r="B40" s="25" t="s">
        <v>28</v>
      </c>
      <c r="C40" s="25" t="s">
        <v>81</v>
      </c>
      <c r="D40" s="26" t="s">
        <v>82</v>
      </c>
      <c r="E40" s="27" t="s">
        <v>71</v>
      </c>
      <c r="F40" s="28" t="n">
        <v>83.5</v>
      </c>
      <c r="G40" s="28" t="n">
        <f aca="false">M40*H40</f>
        <v>24.2257866747904</v>
      </c>
      <c r="H40" s="29" t="n">
        <v>28.84</v>
      </c>
      <c r="I40" s="30" t="s">
        <v>31</v>
      </c>
      <c r="J40" s="31" t="n">
        <v>1.2034</v>
      </c>
      <c r="K40" s="32" t="n">
        <f aca="false">(ROUND(G40*J40,2))</f>
        <v>29.15</v>
      </c>
      <c r="L40" s="32" t="n">
        <f aca="false">F40*K40</f>
        <v>2434.025</v>
      </c>
      <c r="M40" s="0" t="n">
        <v>0.840006472773593</v>
      </c>
    </row>
    <row r="41" customFormat="false" ht="13.8" hidden="false" customHeight="false" outlineLevel="0" collapsed="false">
      <c r="A41" s="15" t="s">
        <v>114</v>
      </c>
      <c r="B41" s="16" t="s">
        <v>28</v>
      </c>
      <c r="C41" s="17"/>
      <c r="D41" s="14" t="s">
        <v>115</v>
      </c>
      <c r="E41" s="18" t="s">
        <v>30</v>
      </c>
      <c r="F41" s="19"/>
      <c r="G41" s="19"/>
      <c r="H41" s="20"/>
      <c r="I41" s="21" t="s">
        <v>31</v>
      </c>
      <c r="J41" s="33" t="n">
        <v>1.2034</v>
      </c>
      <c r="K41" s="23"/>
      <c r="L41" s="24" t="n">
        <f aca="false">SUM(L42:L46)+0.01</f>
        <v>83244.882</v>
      </c>
      <c r="M41" s="0" t="n">
        <v>0.840006472773593</v>
      </c>
    </row>
    <row r="42" customFormat="false" ht="35.1" hidden="false" customHeight="false" outlineLevel="0" collapsed="false">
      <c r="A42" s="15" t="s">
        <v>116</v>
      </c>
      <c r="B42" s="25" t="s">
        <v>28</v>
      </c>
      <c r="C42" s="25" t="s">
        <v>117</v>
      </c>
      <c r="D42" s="26" t="s">
        <v>118</v>
      </c>
      <c r="E42" s="27" t="s">
        <v>39</v>
      </c>
      <c r="F42" s="28" t="n">
        <v>487</v>
      </c>
      <c r="G42" s="28" t="n">
        <f aca="false">M42*H42</f>
        <v>48.350772572848</v>
      </c>
      <c r="H42" s="29" t="n">
        <v>57.56</v>
      </c>
      <c r="I42" s="30" t="s">
        <v>31</v>
      </c>
      <c r="J42" s="31" t="n">
        <v>1.2034</v>
      </c>
      <c r="K42" s="32" t="n">
        <f aca="false">(ROUND(G42*J42,2))</f>
        <v>58.19</v>
      </c>
      <c r="L42" s="32" t="n">
        <f aca="false">F42*K42</f>
        <v>28338.53</v>
      </c>
      <c r="M42" s="0" t="n">
        <v>0.840006472773593</v>
      </c>
    </row>
    <row r="43" customFormat="false" ht="24.55" hidden="false" customHeight="false" outlineLevel="0" collapsed="false">
      <c r="A43" s="15" t="s">
        <v>119</v>
      </c>
      <c r="B43" s="25" t="s">
        <v>28</v>
      </c>
      <c r="C43" s="25" t="s">
        <v>120</v>
      </c>
      <c r="D43" s="26" t="s">
        <v>121</v>
      </c>
      <c r="E43" s="27" t="s">
        <v>71</v>
      </c>
      <c r="F43" s="28" t="n">
        <v>34.7</v>
      </c>
      <c r="G43" s="28" t="n">
        <f aca="false">M43*H43</f>
        <v>559.805513650506</v>
      </c>
      <c r="H43" s="29" t="n">
        <v>666.43</v>
      </c>
      <c r="I43" s="30" t="s">
        <v>31</v>
      </c>
      <c r="J43" s="31" t="n">
        <v>1.2034</v>
      </c>
      <c r="K43" s="32" t="n">
        <f aca="false">(ROUND(G43*J43,2))</f>
        <v>673.67</v>
      </c>
      <c r="L43" s="32" t="n">
        <f aca="false">F43*K43</f>
        <v>23376.349</v>
      </c>
      <c r="M43" s="0" t="n">
        <v>0.840006472773593</v>
      </c>
    </row>
    <row r="44" customFormat="false" ht="35.1" hidden="false" customHeight="false" outlineLevel="0" collapsed="false">
      <c r="A44" s="15" t="s">
        <v>122</v>
      </c>
      <c r="B44" s="25" t="s">
        <v>28</v>
      </c>
      <c r="C44" s="25" t="s">
        <v>123</v>
      </c>
      <c r="D44" s="26" t="s">
        <v>124</v>
      </c>
      <c r="E44" s="27" t="s">
        <v>89</v>
      </c>
      <c r="F44" s="28" t="n">
        <v>1343</v>
      </c>
      <c r="G44" s="28" t="n">
        <f aca="false">M44*H44</f>
        <v>9.20647094159858</v>
      </c>
      <c r="H44" s="29" t="n">
        <v>10.96</v>
      </c>
      <c r="I44" s="30" t="s">
        <v>31</v>
      </c>
      <c r="J44" s="31" t="n">
        <v>1.2034</v>
      </c>
      <c r="K44" s="32" t="n">
        <f aca="false">(ROUND(G44*J44,2))</f>
        <v>11.08</v>
      </c>
      <c r="L44" s="32" t="n">
        <f aca="false">F44*K44</f>
        <v>14880.44</v>
      </c>
      <c r="M44" s="0" t="n">
        <v>0.840006472773593</v>
      </c>
    </row>
    <row r="45" customFormat="false" ht="35.1" hidden="false" customHeight="false" outlineLevel="0" collapsed="false">
      <c r="A45" s="15" t="s">
        <v>125</v>
      </c>
      <c r="B45" s="25" t="s">
        <v>28</v>
      </c>
      <c r="C45" s="25" t="s">
        <v>126</v>
      </c>
      <c r="D45" s="26" t="s">
        <v>127</v>
      </c>
      <c r="E45" s="27" t="s">
        <v>89</v>
      </c>
      <c r="F45" s="28" t="n">
        <v>539.4</v>
      </c>
      <c r="G45" s="28" t="n">
        <f aca="false">M45*H45</f>
        <v>7.70285935533385</v>
      </c>
      <c r="H45" s="29" t="n">
        <v>9.17</v>
      </c>
      <c r="I45" s="30" t="s">
        <v>31</v>
      </c>
      <c r="J45" s="31" t="n">
        <v>1.2034</v>
      </c>
      <c r="K45" s="32" t="n">
        <f aca="false">(ROUND(G45*J45,2))</f>
        <v>9.27</v>
      </c>
      <c r="L45" s="32" t="n">
        <f aca="false">F45*K45</f>
        <v>5000.238</v>
      </c>
      <c r="M45" s="0" t="n">
        <v>0.840006472773593</v>
      </c>
    </row>
    <row r="46" customFormat="false" ht="35.1" hidden="false" customHeight="false" outlineLevel="0" collapsed="false">
      <c r="A46" s="15" t="s">
        <v>128</v>
      </c>
      <c r="B46" s="25" t="s">
        <v>28</v>
      </c>
      <c r="C46" s="25" t="s">
        <v>129</v>
      </c>
      <c r="D46" s="26" t="s">
        <v>130</v>
      </c>
      <c r="E46" s="27" t="s">
        <v>89</v>
      </c>
      <c r="F46" s="28" t="n">
        <v>831.5</v>
      </c>
      <c r="G46" s="28" t="n">
        <f aca="false">M46*H46</f>
        <v>11.642489712642</v>
      </c>
      <c r="H46" s="29" t="n">
        <v>13.86</v>
      </c>
      <c r="I46" s="30" t="s">
        <v>31</v>
      </c>
      <c r="J46" s="31" t="n">
        <v>1.2034</v>
      </c>
      <c r="K46" s="32" t="n">
        <f aca="false">(ROUND(G46*J46,2))</f>
        <v>14.01</v>
      </c>
      <c r="L46" s="32" t="n">
        <f aca="false">F46*K46</f>
        <v>11649.315</v>
      </c>
      <c r="M46" s="0" t="n">
        <v>0.840006472773593</v>
      </c>
    </row>
    <row r="47" customFormat="false" ht="13.8" hidden="false" customHeight="false" outlineLevel="0" collapsed="false">
      <c r="A47" s="15" t="s">
        <v>131</v>
      </c>
      <c r="B47" s="16" t="s">
        <v>28</v>
      </c>
      <c r="C47" s="17"/>
      <c r="D47" s="14" t="s">
        <v>132</v>
      </c>
      <c r="E47" s="18" t="s">
        <v>30</v>
      </c>
      <c r="F47" s="19"/>
      <c r="G47" s="19"/>
      <c r="H47" s="20"/>
      <c r="I47" s="21" t="s">
        <v>31</v>
      </c>
      <c r="J47" s="33" t="n">
        <v>1.2034</v>
      </c>
      <c r="K47" s="23"/>
      <c r="L47" s="24" t="n">
        <f aca="false">SUM(L48:L53)+0.01</f>
        <v>99180.045</v>
      </c>
      <c r="M47" s="0" t="n">
        <v>0.840006472773593</v>
      </c>
    </row>
    <row r="48" customFormat="false" ht="35.1" hidden="false" customHeight="false" outlineLevel="0" collapsed="false">
      <c r="A48" s="15" t="s">
        <v>133</v>
      </c>
      <c r="B48" s="25" t="s">
        <v>28</v>
      </c>
      <c r="C48" s="25" t="s">
        <v>134</v>
      </c>
      <c r="D48" s="26" t="s">
        <v>135</v>
      </c>
      <c r="E48" s="27" t="s">
        <v>39</v>
      </c>
      <c r="F48" s="28" t="n">
        <v>529.9</v>
      </c>
      <c r="G48" s="28" t="n">
        <f aca="false">M48*H48</f>
        <v>52.9120077200086</v>
      </c>
      <c r="H48" s="29" t="n">
        <v>62.99</v>
      </c>
      <c r="I48" s="30" t="s">
        <v>31</v>
      </c>
      <c r="J48" s="31" t="n">
        <v>1.2034</v>
      </c>
      <c r="K48" s="32" t="n">
        <f aca="false">(ROUND(G48*J48,2))</f>
        <v>63.67</v>
      </c>
      <c r="L48" s="32" t="n">
        <f aca="false">F48*K48</f>
        <v>33738.733</v>
      </c>
      <c r="M48" s="0" t="n">
        <v>0.840006472773593</v>
      </c>
    </row>
    <row r="49" customFormat="false" ht="35.1" hidden="false" customHeight="false" outlineLevel="0" collapsed="false">
      <c r="A49" s="15" t="s">
        <v>136</v>
      </c>
      <c r="B49" s="25" t="s">
        <v>28</v>
      </c>
      <c r="C49" s="25" t="s">
        <v>137</v>
      </c>
      <c r="D49" s="26" t="s">
        <v>138</v>
      </c>
      <c r="E49" s="27" t="s">
        <v>71</v>
      </c>
      <c r="F49" s="28" t="n">
        <v>49.8</v>
      </c>
      <c r="G49" s="28" t="n">
        <f aca="false">M49*H49</f>
        <v>576.546842652883</v>
      </c>
      <c r="H49" s="29" t="n">
        <v>686.36</v>
      </c>
      <c r="I49" s="30" t="s">
        <v>31</v>
      </c>
      <c r="J49" s="31" t="n">
        <v>1.2034</v>
      </c>
      <c r="K49" s="32" t="n">
        <f aca="false">(ROUND(G49*J49,2))</f>
        <v>693.82</v>
      </c>
      <c r="L49" s="32" t="n">
        <f aca="false">F49*K49</f>
        <v>34552.236</v>
      </c>
      <c r="M49" s="0" t="n">
        <v>0.840006472773593</v>
      </c>
    </row>
    <row r="50" customFormat="false" ht="35.1" hidden="false" customHeight="false" outlineLevel="0" collapsed="false">
      <c r="A50" s="15" t="s">
        <v>139</v>
      </c>
      <c r="B50" s="25" t="s">
        <v>28</v>
      </c>
      <c r="C50" s="25" t="s">
        <v>123</v>
      </c>
      <c r="D50" s="26" t="s">
        <v>124</v>
      </c>
      <c r="E50" s="27" t="s">
        <v>89</v>
      </c>
      <c r="F50" s="28" t="n">
        <v>465.2</v>
      </c>
      <c r="G50" s="28" t="n">
        <f aca="false">M50*H50</f>
        <v>9.20647094159858</v>
      </c>
      <c r="H50" s="29" t="n">
        <v>10.96</v>
      </c>
      <c r="I50" s="30" t="s">
        <v>31</v>
      </c>
      <c r="J50" s="31" t="n">
        <v>1.2034</v>
      </c>
      <c r="K50" s="32" t="n">
        <f aca="false">(ROUND(G50*J50,2))</f>
        <v>11.08</v>
      </c>
      <c r="L50" s="32" t="n">
        <f aca="false">F50*K50</f>
        <v>5154.416</v>
      </c>
      <c r="M50" s="0" t="n">
        <v>0.840006472773593</v>
      </c>
    </row>
    <row r="51" customFormat="false" ht="35.1" hidden="false" customHeight="false" outlineLevel="0" collapsed="false">
      <c r="A51" s="15" t="s">
        <v>140</v>
      </c>
      <c r="B51" s="25" t="s">
        <v>28</v>
      </c>
      <c r="C51" s="25" t="s">
        <v>126</v>
      </c>
      <c r="D51" s="26" t="s">
        <v>127</v>
      </c>
      <c r="E51" s="27" t="s">
        <v>89</v>
      </c>
      <c r="F51" s="28" t="n">
        <v>47.9</v>
      </c>
      <c r="G51" s="28" t="n">
        <f aca="false">M51*H51</f>
        <v>7.70285935533385</v>
      </c>
      <c r="H51" s="29" t="n">
        <v>9.17</v>
      </c>
      <c r="I51" s="30" t="s">
        <v>31</v>
      </c>
      <c r="J51" s="31" t="n">
        <v>1.2034</v>
      </c>
      <c r="K51" s="32" t="n">
        <f aca="false">(ROUND(G51*J51,2))</f>
        <v>9.27</v>
      </c>
      <c r="L51" s="32" t="n">
        <f aca="false">F51*K51</f>
        <v>444.033</v>
      </c>
      <c r="M51" s="0" t="n">
        <v>0.840006472773593</v>
      </c>
    </row>
    <row r="52" customFormat="false" ht="35.1" hidden="false" customHeight="false" outlineLevel="0" collapsed="false">
      <c r="A52" s="15" t="s">
        <v>141</v>
      </c>
      <c r="B52" s="25" t="s">
        <v>28</v>
      </c>
      <c r="C52" s="25" t="s">
        <v>142</v>
      </c>
      <c r="D52" s="26" t="s">
        <v>143</v>
      </c>
      <c r="E52" s="27" t="s">
        <v>89</v>
      </c>
      <c r="F52" s="28" t="n">
        <v>1370.5</v>
      </c>
      <c r="G52" s="28" t="n">
        <f aca="false">M52*H52</f>
        <v>10.3152794856597</v>
      </c>
      <c r="H52" s="29" t="n">
        <v>12.28</v>
      </c>
      <c r="I52" s="30" t="s">
        <v>31</v>
      </c>
      <c r="J52" s="31" t="n">
        <v>1.2034</v>
      </c>
      <c r="K52" s="32" t="n">
        <f aca="false">(ROUND(G52*J52,2))</f>
        <v>12.41</v>
      </c>
      <c r="L52" s="32" t="n">
        <f aca="false">F52*K52</f>
        <v>17007.905</v>
      </c>
      <c r="M52" s="0" t="n">
        <v>0.840006472773593</v>
      </c>
    </row>
    <row r="53" customFormat="false" ht="35.1" hidden="false" customHeight="false" outlineLevel="0" collapsed="false">
      <c r="A53" s="15" t="s">
        <v>144</v>
      </c>
      <c r="B53" s="25" t="s">
        <v>28</v>
      </c>
      <c r="C53" s="25" t="s">
        <v>129</v>
      </c>
      <c r="D53" s="26" t="s">
        <v>130</v>
      </c>
      <c r="E53" s="27" t="s">
        <v>89</v>
      </c>
      <c r="F53" s="28" t="n">
        <v>591.2</v>
      </c>
      <c r="G53" s="28" t="n">
        <f aca="false">M53*H53</f>
        <v>11.642489712642</v>
      </c>
      <c r="H53" s="29" t="n">
        <v>13.86</v>
      </c>
      <c r="I53" s="30" t="s">
        <v>31</v>
      </c>
      <c r="J53" s="31" t="n">
        <v>1.2034</v>
      </c>
      <c r="K53" s="32" t="n">
        <f aca="false">(ROUND(G53*J53,2))</f>
        <v>14.01</v>
      </c>
      <c r="L53" s="32" t="n">
        <f aca="false">F53*K53</f>
        <v>8282.712</v>
      </c>
      <c r="M53" s="0" t="n">
        <v>0.840006472773593</v>
      </c>
    </row>
    <row r="54" customFormat="false" ht="13.8" hidden="false" customHeight="false" outlineLevel="0" collapsed="false">
      <c r="A54" s="15" t="s">
        <v>145</v>
      </c>
      <c r="B54" s="16" t="s">
        <v>28</v>
      </c>
      <c r="C54" s="17"/>
      <c r="D54" s="14" t="s">
        <v>146</v>
      </c>
      <c r="E54" s="18" t="s">
        <v>30</v>
      </c>
      <c r="F54" s="19"/>
      <c r="G54" s="19"/>
      <c r="H54" s="20"/>
      <c r="I54" s="21" t="s">
        <v>31</v>
      </c>
      <c r="J54" s="33" t="n">
        <v>1.2034</v>
      </c>
      <c r="K54" s="23"/>
      <c r="L54" s="24" t="n">
        <f aca="false">L55</f>
        <v>8432</v>
      </c>
      <c r="M54" s="0" t="n">
        <v>0.840006472773593</v>
      </c>
    </row>
    <row r="55" customFormat="false" ht="24.55" hidden="false" customHeight="false" outlineLevel="0" collapsed="false">
      <c r="A55" s="15" t="s">
        <v>147</v>
      </c>
      <c r="B55" s="25" t="s">
        <v>28</v>
      </c>
      <c r="C55" s="25" t="s">
        <v>148</v>
      </c>
      <c r="D55" s="26" t="s">
        <v>149</v>
      </c>
      <c r="E55" s="27" t="s">
        <v>39</v>
      </c>
      <c r="F55" s="28" t="n">
        <v>170</v>
      </c>
      <c r="G55" s="28" t="n">
        <f aca="false">M55*H55</f>
        <v>41.2191176190002</v>
      </c>
      <c r="H55" s="29" t="n">
        <v>49.07</v>
      </c>
      <c r="I55" s="30" t="s">
        <v>31</v>
      </c>
      <c r="J55" s="31" t="n">
        <v>1.2034</v>
      </c>
      <c r="K55" s="32" t="n">
        <f aca="false">(ROUND(G55*J55,2))</f>
        <v>49.6</v>
      </c>
      <c r="L55" s="32" t="n">
        <f aca="false">F55*K55</f>
        <v>8432</v>
      </c>
      <c r="M55" s="0" t="n">
        <v>0.840006472773593</v>
      </c>
    </row>
    <row r="56" customFormat="false" ht="13.8" hidden="false" customHeight="false" outlineLevel="0" collapsed="false">
      <c r="A56" s="15" t="s">
        <v>150</v>
      </c>
      <c r="B56" s="16" t="s">
        <v>28</v>
      </c>
      <c r="C56" s="17"/>
      <c r="D56" s="14" t="s">
        <v>151</v>
      </c>
      <c r="E56" s="18" t="s">
        <v>30</v>
      </c>
      <c r="F56" s="19"/>
      <c r="G56" s="19"/>
      <c r="H56" s="20"/>
      <c r="I56" s="21" t="s">
        <v>31</v>
      </c>
      <c r="J56" s="33" t="n">
        <v>1.2034</v>
      </c>
      <c r="K56" s="23"/>
      <c r="L56" s="24" t="n">
        <f aca="false">SUM(L57:L61)</f>
        <v>196006.34</v>
      </c>
      <c r="M56" s="0" t="n">
        <v>0.840006472773593</v>
      </c>
    </row>
    <row r="57" customFormat="false" ht="35.1" hidden="false" customHeight="false" outlineLevel="0" collapsed="false">
      <c r="A57" s="15" t="s">
        <v>152</v>
      </c>
      <c r="B57" s="25" t="s">
        <v>28</v>
      </c>
      <c r="C57" s="25" t="s">
        <v>153</v>
      </c>
      <c r="D57" s="26" t="s">
        <v>154</v>
      </c>
      <c r="E57" s="27" t="s">
        <v>39</v>
      </c>
      <c r="F57" s="28" t="n">
        <v>784</v>
      </c>
      <c r="G57" s="28" t="n">
        <f aca="false">M57*H57</f>
        <v>64.9577005395819</v>
      </c>
      <c r="H57" s="29" t="n">
        <v>77.33</v>
      </c>
      <c r="I57" s="30" t="s">
        <v>31</v>
      </c>
      <c r="J57" s="31" t="n">
        <v>1.2034</v>
      </c>
      <c r="K57" s="32" t="n">
        <f aca="false">(ROUND(G57*J57,2))</f>
        <v>78.17</v>
      </c>
      <c r="L57" s="32" t="n">
        <f aca="false">F57*K57</f>
        <v>61285.28</v>
      </c>
      <c r="M57" s="0" t="n">
        <v>0.840006472773593</v>
      </c>
    </row>
    <row r="58" customFormat="false" ht="46.5" hidden="false" customHeight="false" outlineLevel="0" collapsed="false">
      <c r="A58" s="15" t="s">
        <v>155</v>
      </c>
      <c r="B58" s="25" t="s">
        <v>28</v>
      </c>
      <c r="C58" s="25" t="s">
        <v>156</v>
      </c>
      <c r="D58" s="26" t="s">
        <v>157</v>
      </c>
      <c r="E58" s="27" t="s">
        <v>39</v>
      </c>
      <c r="F58" s="28" t="n">
        <v>1568</v>
      </c>
      <c r="G58" s="28" t="n">
        <f aca="false">M58*H58</f>
        <v>45.9735542548988</v>
      </c>
      <c r="H58" s="29" t="n">
        <v>54.73</v>
      </c>
      <c r="I58" s="30" t="s">
        <v>31</v>
      </c>
      <c r="J58" s="31" t="n">
        <v>1.2034</v>
      </c>
      <c r="K58" s="32" t="n">
        <f aca="false">(ROUND(G58*J58,2))</f>
        <v>55.32</v>
      </c>
      <c r="L58" s="32" t="n">
        <f aca="false">F58*K58</f>
        <v>86741.76</v>
      </c>
      <c r="M58" s="0" t="n">
        <v>0.840006472773593</v>
      </c>
    </row>
    <row r="59" customFormat="false" ht="35.1" hidden="false" customHeight="false" outlineLevel="0" collapsed="false">
      <c r="A59" s="15" t="s">
        <v>158</v>
      </c>
      <c r="B59" s="25" t="s">
        <v>28</v>
      </c>
      <c r="C59" s="25" t="s">
        <v>159</v>
      </c>
      <c r="D59" s="26" t="s">
        <v>160</v>
      </c>
      <c r="E59" s="27" t="s">
        <v>39</v>
      </c>
      <c r="F59" s="28" t="n">
        <v>1568</v>
      </c>
      <c r="G59" s="28" t="n">
        <f aca="false">M59*H59</f>
        <v>6.86285288256025</v>
      </c>
      <c r="H59" s="29" t="n">
        <v>8.17</v>
      </c>
      <c r="I59" s="30" t="s">
        <v>31</v>
      </c>
      <c r="J59" s="31" t="n">
        <v>1.2034</v>
      </c>
      <c r="K59" s="32" t="n">
        <f aca="false">(ROUND(G59*J59,2))</f>
        <v>8.26</v>
      </c>
      <c r="L59" s="32" t="n">
        <f aca="false">F59*K59</f>
        <v>12951.68</v>
      </c>
      <c r="M59" s="0" t="n">
        <v>0.840006472773593</v>
      </c>
    </row>
    <row r="60" customFormat="false" ht="24.55" hidden="false" customHeight="false" outlineLevel="0" collapsed="false">
      <c r="A60" s="15" t="s">
        <v>161</v>
      </c>
      <c r="B60" s="25" t="s">
        <v>33</v>
      </c>
      <c r="C60" s="25" t="s">
        <v>162</v>
      </c>
      <c r="D60" s="26" t="s">
        <v>163</v>
      </c>
      <c r="E60" s="27" t="s">
        <v>164</v>
      </c>
      <c r="F60" s="28" t="n">
        <v>84</v>
      </c>
      <c r="G60" s="28" t="n">
        <f aca="false">M60*H60</f>
        <v>286.996611487826</v>
      </c>
      <c r="H60" s="29" t="n">
        <v>341.66</v>
      </c>
      <c r="I60" s="30" t="s">
        <v>31</v>
      </c>
      <c r="J60" s="31" t="n">
        <v>1.2034</v>
      </c>
      <c r="K60" s="32" t="n">
        <f aca="false">(ROUND(G60*J60,2))</f>
        <v>345.37</v>
      </c>
      <c r="L60" s="32" t="n">
        <f aca="false">F60*K60</f>
        <v>29011.08</v>
      </c>
      <c r="M60" s="0" t="n">
        <v>0.840006472773593</v>
      </c>
    </row>
    <row r="61" customFormat="false" ht="35.1" hidden="false" customHeight="false" outlineLevel="0" collapsed="false">
      <c r="A61" s="15" t="s">
        <v>165</v>
      </c>
      <c r="B61" s="25" t="s">
        <v>28</v>
      </c>
      <c r="C61" s="25" t="s">
        <v>166</v>
      </c>
      <c r="D61" s="26" t="s">
        <v>167</v>
      </c>
      <c r="E61" s="27" t="s">
        <v>39</v>
      </c>
      <c r="F61" s="28" t="n">
        <v>89.2</v>
      </c>
      <c r="G61" s="28" t="n">
        <f aca="false">M61*H61</f>
        <v>56.0536319281819</v>
      </c>
      <c r="H61" s="29" t="n">
        <v>66.73</v>
      </c>
      <c r="I61" s="30" t="s">
        <v>31</v>
      </c>
      <c r="J61" s="31" t="n">
        <v>1.2034</v>
      </c>
      <c r="K61" s="32" t="n">
        <f aca="false">(ROUND(G61*J61,2))</f>
        <v>67.45</v>
      </c>
      <c r="L61" s="32" t="n">
        <f aca="false">F61*K61</f>
        <v>6016.54</v>
      </c>
      <c r="M61" s="0" t="n">
        <v>0.840006472773593</v>
      </c>
    </row>
    <row r="62" customFormat="false" ht="13.8" hidden="false" customHeight="false" outlineLevel="0" collapsed="false">
      <c r="A62" s="15" t="s">
        <v>168</v>
      </c>
      <c r="B62" s="16" t="s">
        <v>28</v>
      </c>
      <c r="C62" s="17"/>
      <c r="D62" s="14" t="s">
        <v>169</v>
      </c>
      <c r="E62" s="18" t="s">
        <v>30</v>
      </c>
      <c r="F62" s="19"/>
      <c r="G62" s="19"/>
      <c r="H62" s="20"/>
      <c r="I62" s="21" t="s">
        <v>31</v>
      </c>
      <c r="J62" s="33" t="n">
        <v>1.2034</v>
      </c>
      <c r="K62" s="23"/>
      <c r="L62" s="24" t="n">
        <f aca="false">L63</f>
        <v>62903.456</v>
      </c>
      <c r="M62" s="0" t="n">
        <v>0.840006472773593</v>
      </c>
    </row>
    <row r="63" customFormat="false" ht="69.35" hidden="false" customHeight="false" outlineLevel="0" collapsed="false">
      <c r="A63" s="15" t="s">
        <v>170</v>
      </c>
      <c r="B63" s="25" t="s">
        <v>33</v>
      </c>
      <c r="C63" s="25" t="s">
        <v>171</v>
      </c>
      <c r="D63" s="26" t="s">
        <v>172</v>
      </c>
      <c r="E63" s="27" t="s">
        <v>39</v>
      </c>
      <c r="F63" s="28" t="n">
        <v>68.6</v>
      </c>
      <c r="G63" s="28" t="n">
        <f aca="false">M63*H63</f>
        <v>761.978271517654</v>
      </c>
      <c r="H63" s="29" t="n">
        <v>907.11</v>
      </c>
      <c r="I63" s="30" t="s">
        <v>31</v>
      </c>
      <c r="J63" s="31" t="n">
        <v>1.2034</v>
      </c>
      <c r="K63" s="32" t="n">
        <f aca="false">(ROUND(G63*J63,2))</f>
        <v>916.96</v>
      </c>
      <c r="L63" s="32" t="n">
        <f aca="false">F63*K63</f>
        <v>62903.456</v>
      </c>
      <c r="M63" s="0" t="n">
        <v>0.840006472773593</v>
      </c>
    </row>
    <row r="64" customFormat="false" ht="13.8" hidden="false" customHeight="false" outlineLevel="0" collapsed="false">
      <c r="A64" s="15" t="s">
        <v>173</v>
      </c>
      <c r="B64" s="16" t="s">
        <v>28</v>
      </c>
      <c r="C64" s="17"/>
      <c r="D64" s="14" t="s">
        <v>174</v>
      </c>
      <c r="E64" s="18" t="s">
        <v>30</v>
      </c>
      <c r="F64" s="19"/>
      <c r="G64" s="19"/>
      <c r="H64" s="20"/>
      <c r="I64" s="21" t="s">
        <v>31</v>
      </c>
      <c r="J64" s="33" t="n">
        <v>1.2034</v>
      </c>
      <c r="K64" s="23"/>
      <c r="L64" s="24" t="n">
        <f aca="false">SUM(L65:L70)</f>
        <v>181928.7058</v>
      </c>
      <c r="M64" s="0" t="n">
        <v>0.840006472773593</v>
      </c>
    </row>
    <row r="65" customFormat="false" ht="54.4" hidden="false" customHeight="false" outlineLevel="0" collapsed="false">
      <c r="A65" s="15" t="s">
        <v>175</v>
      </c>
      <c r="B65" s="25" t="s">
        <v>176</v>
      </c>
      <c r="C65" s="25" t="s">
        <v>177</v>
      </c>
      <c r="D65" s="26" t="s">
        <v>178</v>
      </c>
      <c r="E65" s="27" t="s">
        <v>179</v>
      </c>
      <c r="F65" s="28" t="n">
        <v>340</v>
      </c>
      <c r="G65" s="28" t="n">
        <f aca="false">M65*H65</f>
        <v>43.9323385260589</v>
      </c>
      <c r="H65" s="29" t="n">
        <v>52.3</v>
      </c>
      <c r="I65" s="30" t="s">
        <v>31</v>
      </c>
      <c r="J65" s="31" t="n">
        <v>1.2034</v>
      </c>
      <c r="K65" s="32" t="n">
        <f aca="false">(ROUND(G65*J65,2))</f>
        <v>52.87</v>
      </c>
      <c r="L65" s="32" t="n">
        <f aca="false">F65*K65</f>
        <v>17975.8</v>
      </c>
      <c r="M65" s="0" t="n">
        <v>0.840006472773593</v>
      </c>
    </row>
    <row r="66" customFormat="false" ht="35.1" hidden="false" customHeight="false" outlineLevel="0" collapsed="false">
      <c r="A66" s="15" t="s">
        <v>180</v>
      </c>
      <c r="B66" s="25" t="s">
        <v>28</v>
      </c>
      <c r="C66" s="25" t="s">
        <v>181</v>
      </c>
      <c r="D66" s="26" t="s">
        <v>182</v>
      </c>
      <c r="E66" s="27" t="s">
        <v>39</v>
      </c>
      <c r="F66" s="28" t="n">
        <v>680</v>
      </c>
      <c r="G66" s="28" t="n">
        <f aca="false">M66*H66</f>
        <v>0.596404595669251</v>
      </c>
      <c r="H66" s="29" t="n">
        <v>0.71</v>
      </c>
      <c r="I66" s="30" t="s">
        <v>31</v>
      </c>
      <c r="J66" s="31" t="n">
        <v>1.2034</v>
      </c>
      <c r="K66" s="32" t="n">
        <f aca="false">(ROUND(G66*J66,2))</f>
        <v>0.72</v>
      </c>
      <c r="L66" s="32" t="n">
        <f aca="false">F66*K66</f>
        <v>489.6</v>
      </c>
      <c r="M66" s="0" t="n">
        <v>0.840006472773593</v>
      </c>
    </row>
    <row r="67" customFormat="false" ht="35.1" hidden="false" customHeight="false" outlineLevel="0" collapsed="false">
      <c r="A67" s="15" t="s">
        <v>183</v>
      </c>
      <c r="B67" s="25" t="s">
        <v>28</v>
      </c>
      <c r="C67" s="25" t="s">
        <v>184</v>
      </c>
      <c r="D67" s="26" t="s">
        <v>185</v>
      </c>
      <c r="E67" s="27" t="s">
        <v>71</v>
      </c>
      <c r="F67" s="28" t="n">
        <v>34.03</v>
      </c>
      <c r="G67" s="28" t="n">
        <f aca="false">M67*H67</f>
        <v>132.259019138202</v>
      </c>
      <c r="H67" s="29" t="n">
        <v>157.45</v>
      </c>
      <c r="I67" s="30" t="s">
        <v>31</v>
      </c>
      <c r="J67" s="31" t="n">
        <v>1.2034</v>
      </c>
      <c r="K67" s="32" t="n">
        <f aca="false">(ROUND(G67*J67,2))</f>
        <v>159.16</v>
      </c>
      <c r="L67" s="32" t="n">
        <f aca="false">F67*K67</f>
        <v>5416.2148</v>
      </c>
      <c r="M67" s="0" t="n">
        <v>0.840006472773593</v>
      </c>
    </row>
    <row r="68" customFormat="false" ht="35.1" hidden="false" customHeight="false" outlineLevel="0" collapsed="false">
      <c r="A68" s="15" t="s">
        <v>186</v>
      </c>
      <c r="B68" s="25" t="s">
        <v>28</v>
      </c>
      <c r="C68" s="25" t="s">
        <v>187</v>
      </c>
      <c r="D68" s="26" t="s">
        <v>188</v>
      </c>
      <c r="E68" s="27" t="s">
        <v>39</v>
      </c>
      <c r="F68" s="28" t="n">
        <v>680</v>
      </c>
      <c r="G68" s="28" t="n">
        <f aca="false">M68*H68</f>
        <v>80.9178235222802</v>
      </c>
      <c r="H68" s="29" t="n">
        <v>96.33</v>
      </c>
      <c r="I68" s="30" t="s">
        <v>31</v>
      </c>
      <c r="J68" s="31" t="n">
        <v>1.2034</v>
      </c>
      <c r="K68" s="32" t="n">
        <f aca="false">(ROUND(G68*J68,2))</f>
        <v>97.38</v>
      </c>
      <c r="L68" s="32" t="n">
        <f aca="false">F68*K68</f>
        <v>66218.4</v>
      </c>
      <c r="M68" s="0" t="n">
        <v>0.840006472773593</v>
      </c>
    </row>
    <row r="69" customFormat="false" ht="35.1" hidden="false" customHeight="false" outlineLevel="0" collapsed="false">
      <c r="A69" s="15" t="s">
        <v>189</v>
      </c>
      <c r="B69" s="25" t="s">
        <v>28</v>
      </c>
      <c r="C69" s="25" t="s">
        <v>190</v>
      </c>
      <c r="D69" s="26" t="s">
        <v>191</v>
      </c>
      <c r="E69" s="27" t="s">
        <v>39</v>
      </c>
      <c r="F69" s="28" t="n">
        <v>665</v>
      </c>
      <c r="G69" s="28" t="n">
        <f aca="false">M69*H69</f>
        <v>112.78766909931</v>
      </c>
      <c r="H69" s="29" t="n">
        <v>134.27</v>
      </c>
      <c r="I69" s="30" t="s">
        <v>31</v>
      </c>
      <c r="J69" s="31" t="n">
        <v>1.2034</v>
      </c>
      <c r="K69" s="32" t="n">
        <f aca="false">(ROUND(G69*J69,2))</f>
        <v>135.73</v>
      </c>
      <c r="L69" s="32" t="n">
        <f aca="false">F69*K69</f>
        <v>90260.45</v>
      </c>
      <c r="M69" s="0" t="n">
        <v>0.840006472773593</v>
      </c>
    </row>
    <row r="70" customFormat="false" ht="24.55" hidden="false" customHeight="false" outlineLevel="0" collapsed="false">
      <c r="A70" s="15" t="s">
        <v>192</v>
      </c>
      <c r="B70" s="25" t="s">
        <v>28</v>
      </c>
      <c r="C70" s="25" t="s">
        <v>193</v>
      </c>
      <c r="D70" s="26" t="s">
        <v>194</v>
      </c>
      <c r="E70" s="27" t="s">
        <v>54</v>
      </c>
      <c r="F70" s="28" t="n">
        <v>101.9</v>
      </c>
      <c r="G70" s="28" t="n">
        <f aca="false">M70*H70</f>
        <v>12.7848985156141</v>
      </c>
      <c r="H70" s="29" t="n">
        <v>15.22</v>
      </c>
      <c r="I70" s="30" t="s">
        <v>31</v>
      </c>
      <c r="J70" s="31" t="n">
        <v>1.2034</v>
      </c>
      <c r="K70" s="32" t="n">
        <f aca="false">(ROUND(G70*J70,2))</f>
        <v>15.39</v>
      </c>
      <c r="L70" s="32" t="n">
        <f aca="false">F70*K70</f>
        <v>1568.241</v>
      </c>
      <c r="M70" s="0" t="n">
        <v>0.840006472773593</v>
      </c>
    </row>
    <row r="71" customFormat="false" ht="13.8" hidden="false" customHeight="false" outlineLevel="0" collapsed="false">
      <c r="A71" s="15" t="s">
        <v>195</v>
      </c>
      <c r="B71" s="16" t="s">
        <v>28</v>
      </c>
      <c r="C71" s="17"/>
      <c r="D71" s="14" t="s">
        <v>196</v>
      </c>
      <c r="E71" s="18" t="s">
        <v>30</v>
      </c>
      <c r="F71" s="19"/>
      <c r="G71" s="19"/>
      <c r="H71" s="20"/>
      <c r="I71" s="21" t="s">
        <v>31</v>
      </c>
      <c r="J71" s="33" t="n">
        <v>1.2034</v>
      </c>
      <c r="K71" s="23"/>
      <c r="L71" s="24" t="n">
        <f aca="false">SUM(L72:L74)</f>
        <v>153897.6</v>
      </c>
      <c r="M71" s="0" t="n">
        <v>0.840006472773593</v>
      </c>
    </row>
    <row r="72" customFormat="false" ht="35.1" hidden="false" customHeight="false" outlineLevel="0" collapsed="false">
      <c r="A72" s="15" t="s">
        <v>197</v>
      </c>
      <c r="B72" s="25" t="s">
        <v>28</v>
      </c>
      <c r="C72" s="25" t="s">
        <v>198</v>
      </c>
      <c r="D72" s="26" t="s">
        <v>199</v>
      </c>
      <c r="E72" s="27" t="s">
        <v>39</v>
      </c>
      <c r="F72" s="28" t="n">
        <v>680</v>
      </c>
      <c r="G72" s="28" t="n">
        <f aca="false">M72*H72</f>
        <v>137.87026237633</v>
      </c>
      <c r="H72" s="29" t="n">
        <v>164.13</v>
      </c>
      <c r="I72" s="30" t="s">
        <v>31</v>
      </c>
      <c r="J72" s="31" t="n">
        <v>1.2034</v>
      </c>
      <c r="K72" s="32" t="n">
        <f aca="false">(ROUND(G72*J72,2))</f>
        <v>165.91</v>
      </c>
      <c r="L72" s="32" t="n">
        <f aca="false">F72*K72</f>
        <v>112818.8</v>
      </c>
      <c r="M72" s="0" t="n">
        <v>0.840006472773593</v>
      </c>
    </row>
    <row r="73" customFormat="false" ht="35.1" hidden="false" customHeight="false" outlineLevel="0" collapsed="false">
      <c r="A73" s="15" t="s">
        <v>200</v>
      </c>
      <c r="B73" s="25" t="s">
        <v>28</v>
      </c>
      <c r="C73" s="25" t="s">
        <v>201</v>
      </c>
      <c r="D73" s="26" t="s">
        <v>202</v>
      </c>
      <c r="E73" s="27" t="s">
        <v>39</v>
      </c>
      <c r="F73" s="28" t="n">
        <v>680</v>
      </c>
      <c r="G73" s="28" t="n">
        <f aca="false">M73*H73</f>
        <v>14.1373089367796</v>
      </c>
      <c r="H73" s="29" t="n">
        <v>16.83</v>
      </c>
      <c r="I73" s="30" t="s">
        <v>31</v>
      </c>
      <c r="J73" s="31" t="n">
        <v>1.2034</v>
      </c>
      <c r="K73" s="32" t="n">
        <f aca="false">(ROUND(G73*J73,2))</f>
        <v>17.01</v>
      </c>
      <c r="L73" s="32" t="n">
        <f aca="false">F73*K73</f>
        <v>11566.8</v>
      </c>
      <c r="M73" s="0" t="n">
        <v>0.840006472773593</v>
      </c>
    </row>
    <row r="74" customFormat="false" ht="35.1" hidden="false" customHeight="false" outlineLevel="0" collapsed="false">
      <c r="A74" s="15" t="s">
        <v>203</v>
      </c>
      <c r="B74" s="25" t="s">
        <v>28</v>
      </c>
      <c r="C74" s="25" t="s">
        <v>204</v>
      </c>
      <c r="D74" s="26" t="s">
        <v>205</v>
      </c>
      <c r="E74" s="27" t="s">
        <v>39</v>
      </c>
      <c r="F74" s="28" t="n">
        <v>680</v>
      </c>
      <c r="G74" s="28" t="n">
        <f aca="false">M74*H74</f>
        <v>36.0614778761703</v>
      </c>
      <c r="H74" s="29" t="n">
        <v>42.93</v>
      </c>
      <c r="I74" s="30" t="s">
        <v>31</v>
      </c>
      <c r="J74" s="31" t="n">
        <v>1.2034</v>
      </c>
      <c r="K74" s="32" t="n">
        <f aca="false">(ROUND(G74*J74,2))</f>
        <v>43.4</v>
      </c>
      <c r="L74" s="32" t="n">
        <f aca="false">F74*K74</f>
        <v>29512</v>
      </c>
      <c r="M74" s="0" t="n">
        <v>0.840006472773593</v>
      </c>
    </row>
    <row r="75" customFormat="false" ht="13.8" hidden="false" customHeight="false" outlineLevel="0" collapsed="false">
      <c r="A75" s="15" t="s">
        <v>206</v>
      </c>
      <c r="B75" s="16" t="s">
        <v>28</v>
      </c>
      <c r="C75" s="17"/>
      <c r="D75" s="14" t="s">
        <v>207</v>
      </c>
      <c r="E75" s="18" t="s">
        <v>30</v>
      </c>
      <c r="F75" s="19"/>
      <c r="G75" s="19"/>
      <c r="H75" s="20"/>
      <c r="I75" s="21" t="s">
        <v>31</v>
      </c>
      <c r="J75" s="33" t="n">
        <v>1.2034</v>
      </c>
      <c r="K75" s="23"/>
      <c r="L75" s="24" t="n">
        <f aca="false">SUM(L76:L82)</f>
        <v>153289.36</v>
      </c>
      <c r="M75" s="0" t="n">
        <v>0.840006472773593</v>
      </c>
    </row>
    <row r="76" customFormat="false" ht="35.1" hidden="false" customHeight="false" outlineLevel="0" collapsed="false">
      <c r="A76" s="15" t="s">
        <v>208</v>
      </c>
      <c r="B76" s="25" t="s">
        <v>28</v>
      </c>
      <c r="C76" s="25" t="s">
        <v>209</v>
      </c>
      <c r="D76" s="26" t="s">
        <v>210</v>
      </c>
      <c r="E76" s="27" t="s">
        <v>50</v>
      </c>
      <c r="F76" s="28" t="n">
        <v>18</v>
      </c>
      <c r="G76" s="28" t="n">
        <f aca="false">M76*H76</f>
        <v>2061.64468625769</v>
      </c>
      <c r="H76" s="29" t="n">
        <v>2454.32</v>
      </c>
      <c r="I76" s="30" t="s">
        <v>31</v>
      </c>
      <c r="J76" s="31" t="n">
        <v>1.2034</v>
      </c>
      <c r="K76" s="32" t="n">
        <f aca="false">(ROUND(G76*J76,2))</f>
        <v>2480.98</v>
      </c>
      <c r="L76" s="32" t="n">
        <f aca="false">F76*K76</f>
        <v>44657.64</v>
      </c>
      <c r="M76" s="0" t="n">
        <v>0.840006472773593</v>
      </c>
    </row>
    <row r="77" customFormat="false" ht="35.1" hidden="false" customHeight="false" outlineLevel="0" collapsed="false">
      <c r="A77" s="15" t="s">
        <v>211</v>
      </c>
      <c r="B77" s="25" t="s">
        <v>28</v>
      </c>
      <c r="C77" s="25" t="s">
        <v>212</v>
      </c>
      <c r="D77" s="26" t="s">
        <v>213</v>
      </c>
      <c r="E77" s="27" t="s">
        <v>39</v>
      </c>
      <c r="F77" s="28" t="n">
        <v>680</v>
      </c>
      <c r="G77" s="28" t="n">
        <f aca="false">M77*H77</f>
        <v>54.4660196946398</v>
      </c>
      <c r="H77" s="29" t="n">
        <v>64.84</v>
      </c>
      <c r="I77" s="30" t="s">
        <v>31</v>
      </c>
      <c r="J77" s="31" t="n">
        <v>1.2034</v>
      </c>
      <c r="K77" s="32" t="n">
        <f aca="false">(ROUND(G77*J77,2))</f>
        <v>65.54</v>
      </c>
      <c r="L77" s="32" t="n">
        <f aca="false">F77*K77</f>
        <v>44567.2</v>
      </c>
      <c r="M77" s="0" t="n">
        <v>0.840006472773593</v>
      </c>
    </row>
    <row r="78" customFormat="false" ht="24.55" hidden="false" customHeight="false" outlineLevel="0" collapsed="false">
      <c r="A78" s="15" t="s">
        <v>214</v>
      </c>
      <c r="B78" s="25" t="s">
        <v>28</v>
      </c>
      <c r="C78" s="25" t="s">
        <v>215</v>
      </c>
      <c r="D78" s="26" t="s">
        <v>216</v>
      </c>
      <c r="E78" s="27" t="s">
        <v>39</v>
      </c>
      <c r="F78" s="28" t="n">
        <v>680</v>
      </c>
      <c r="G78" s="28" t="n">
        <f aca="false">M78*H78</f>
        <v>50.6607903729754</v>
      </c>
      <c r="H78" s="29" t="n">
        <v>60.31</v>
      </c>
      <c r="I78" s="30" t="s">
        <v>31</v>
      </c>
      <c r="J78" s="31" t="n">
        <v>1.2034</v>
      </c>
      <c r="K78" s="32" t="n">
        <f aca="false">(ROUND(G78*J78,2))</f>
        <v>60.97</v>
      </c>
      <c r="L78" s="32" t="n">
        <f aca="false">F78*K78</f>
        <v>41459.6</v>
      </c>
      <c r="M78" s="0" t="n">
        <v>0.840006472773593</v>
      </c>
    </row>
    <row r="79" customFormat="false" ht="24.55" hidden="false" customHeight="false" outlineLevel="0" collapsed="false">
      <c r="A79" s="15" t="s">
        <v>217</v>
      </c>
      <c r="B79" s="25" t="s">
        <v>28</v>
      </c>
      <c r="C79" s="25" t="s">
        <v>218</v>
      </c>
      <c r="D79" s="26" t="s">
        <v>219</v>
      </c>
      <c r="E79" s="27" t="s">
        <v>54</v>
      </c>
      <c r="F79" s="28" t="n">
        <v>185</v>
      </c>
      <c r="G79" s="28" t="n">
        <f aca="false">M79*H79</f>
        <v>52.7524064901816</v>
      </c>
      <c r="H79" s="29" t="n">
        <v>62.8</v>
      </c>
      <c r="I79" s="30" t="s">
        <v>31</v>
      </c>
      <c r="J79" s="31" t="n">
        <v>1.2034</v>
      </c>
      <c r="K79" s="32" t="n">
        <f aca="false">(ROUND(G79*J79,2))</f>
        <v>63.48</v>
      </c>
      <c r="L79" s="32" t="n">
        <f aca="false">F79*K79</f>
        <v>11743.8</v>
      </c>
      <c r="M79" s="0" t="n">
        <v>0.840006472773593</v>
      </c>
    </row>
    <row r="80" customFormat="false" ht="35.1" hidden="false" customHeight="false" outlineLevel="0" collapsed="false">
      <c r="A80" s="15" t="s">
        <v>220</v>
      </c>
      <c r="B80" s="25" t="s">
        <v>28</v>
      </c>
      <c r="C80" s="25" t="s">
        <v>221</v>
      </c>
      <c r="D80" s="26" t="s">
        <v>222</v>
      </c>
      <c r="E80" s="27" t="s">
        <v>54</v>
      </c>
      <c r="F80" s="28" t="n">
        <v>70</v>
      </c>
      <c r="G80" s="28" t="n">
        <f aca="false">M80*H80</f>
        <v>77.6669984726464</v>
      </c>
      <c r="H80" s="29" t="n">
        <v>92.46</v>
      </c>
      <c r="I80" s="30" t="s">
        <v>31</v>
      </c>
      <c r="J80" s="31" t="n">
        <v>1.2034</v>
      </c>
      <c r="K80" s="32" t="n">
        <f aca="false">(ROUND(G80*J80,2))</f>
        <v>93.46</v>
      </c>
      <c r="L80" s="32" t="n">
        <f aca="false">F80*K80</f>
        <v>6542.2</v>
      </c>
      <c r="M80" s="0" t="n">
        <v>0.840006472773593</v>
      </c>
    </row>
    <row r="81" customFormat="false" ht="24.55" hidden="false" customHeight="false" outlineLevel="0" collapsed="false">
      <c r="A81" s="15" t="s">
        <v>223</v>
      </c>
      <c r="B81" s="25" t="s">
        <v>28</v>
      </c>
      <c r="C81" s="25" t="s">
        <v>224</v>
      </c>
      <c r="D81" s="26" t="s">
        <v>225</v>
      </c>
      <c r="E81" s="27" t="s">
        <v>54</v>
      </c>
      <c r="F81" s="28" t="n">
        <v>60</v>
      </c>
      <c r="G81" s="28" t="n">
        <f aca="false">M81*H81</f>
        <v>28.8458222750452</v>
      </c>
      <c r="H81" s="29" t="n">
        <v>34.34</v>
      </c>
      <c r="I81" s="30" t="s">
        <v>31</v>
      </c>
      <c r="J81" s="31" t="n">
        <v>1.2034</v>
      </c>
      <c r="K81" s="32" t="n">
        <f aca="false">(ROUND(G81*J81,2))</f>
        <v>34.71</v>
      </c>
      <c r="L81" s="32" t="n">
        <f aca="false">F81*K81</f>
        <v>2082.6</v>
      </c>
      <c r="M81" s="0" t="n">
        <v>0.840006472773593</v>
      </c>
    </row>
    <row r="82" customFormat="false" ht="35.1" hidden="false" customHeight="false" outlineLevel="0" collapsed="false">
      <c r="A82" s="15" t="s">
        <v>226</v>
      </c>
      <c r="B82" s="25" t="s">
        <v>28</v>
      </c>
      <c r="C82" s="25" t="s">
        <v>227</v>
      </c>
      <c r="D82" s="26" t="s">
        <v>228</v>
      </c>
      <c r="E82" s="27" t="s">
        <v>50</v>
      </c>
      <c r="F82" s="28" t="n">
        <v>36</v>
      </c>
      <c r="G82" s="28" t="n">
        <f aca="false">M82*H82</f>
        <v>51.6183977519373</v>
      </c>
      <c r="H82" s="29" t="n">
        <v>61.45</v>
      </c>
      <c r="I82" s="30" t="s">
        <v>31</v>
      </c>
      <c r="J82" s="31" t="n">
        <v>1.2034</v>
      </c>
      <c r="K82" s="32" t="n">
        <f aca="false">(ROUND(G82*J82,2))</f>
        <v>62.12</v>
      </c>
      <c r="L82" s="32" t="n">
        <f aca="false">F82*K82</f>
        <v>2236.32</v>
      </c>
      <c r="M82" s="0" t="n">
        <v>0.840006472773593</v>
      </c>
    </row>
    <row r="83" customFormat="false" ht="13.8" hidden="false" customHeight="false" outlineLevel="0" collapsed="false">
      <c r="A83" s="15" t="s">
        <v>229</v>
      </c>
      <c r="B83" s="16" t="s">
        <v>28</v>
      </c>
      <c r="C83" s="17"/>
      <c r="D83" s="14" t="s">
        <v>230</v>
      </c>
      <c r="E83" s="18" t="s">
        <v>30</v>
      </c>
      <c r="F83" s="19"/>
      <c r="G83" s="19"/>
      <c r="H83" s="20"/>
      <c r="I83" s="21" t="s">
        <v>31</v>
      </c>
      <c r="J83" s="33" t="n">
        <v>1.2034</v>
      </c>
      <c r="K83" s="23"/>
      <c r="L83" s="24" t="n">
        <f aca="false">SUM(L84:L89)</f>
        <v>18738.69</v>
      </c>
      <c r="M83" s="0" t="n">
        <v>0.840006472773593</v>
      </c>
    </row>
    <row r="84" customFormat="false" ht="13.8" hidden="false" customHeight="false" outlineLevel="0" collapsed="false">
      <c r="A84" s="15" t="s">
        <v>231</v>
      </c>
      <c r="B84" s="25" t="s">
        <v>33</v>
      </c>
      <c r="C84" s="25" t="s">
        <v>232</v>
      </c>
      <c r="D84" s="26" t="s">
        <v>233</v>
      </c>
      <c r="E84" s="27" t="s">
        <v>234</v>
      </c>
      <c r="F84" s="28" t="n">
        <v>1</v>
      </c>
      <c r="G84" s="28" t="n">
        <f aca="false">M84*H84</f>
        <v>486.372147800638</v>
      </c>
      <c r="H84" s="29" t="n">
        <v>579.01</v>
      </c>
      <c r="I84" s="30" t="s">
        <v>31</v>
      </c>
      <c r="J84" s="31" t="n">
        <v>1.2034</v>
      </c>
      <c r="K84" s="32" t="n">
        <f aca="false">(ROUND(G84*J84,2))</f>
        <v>585.3</v>
      </c>
      <c r="L84" s="32" t="n">
        <f aca="false">F84*K84</f>
        <v>585.3</v>
      </c>
      <c r="M84" s="0" t="n">
        <v>0.840006472773593</v>
      </c>
    </row>
    <row r="85" customFormat="false" ht="54.4" hidden="false" customHeight="false" outlineLevel="0" collapsed="false">
      <c r="A85" s="15" t="s">
        <v>235</v>
      </c>
      <c r="B85" s="25" t="s">
        <v>176</v>
      </c>
      <c r="C85" s="25" t="s">
        <v>236</v>
      </c>
      <c r="D85" s="26" t="s">
        <v>237</v>
      </c>
      <c r="E85" s="27" t="s">
        <v>238</v>
      </c>
      <c r="F85" s="28" t="n">
        <v>12</v>
      </c>
      <c r="G85" s="28" t="n">
        <f aca="false">M85*H85</f>
        <v>52.8784074610977</v>
      </c>
      <c r="H85" s="29" t="n">
        <v>62.95</v>
      </c>
      <c r="I85" s="30" t="s">
        <v>31</v>
      </c>
      <c r="J85" s="31" t="n">
        <v>1.2034</v>
      </c>
      <c r="K85" s="32" t="n">
        <f aca="false">(ROUND(G85*J85,2))</f>
        <v>63.63</v>
      </c>
      <c r="L85" s="32" t="n">
        <f aca="false">F85*K85</f>
        <v>763.56</v>
      </c>
      <c r="M85" s="0" t="n">
        <v>0.840006472773593</v>
      </c>
    </row>
    <row r="86" customFormat="false" ht="54.4" hidden="false" customHeight="false" outlineLevel="0" collapsed="false">
      <c r="A86" s="15" t="s">
        <v>239</v>
      </c>
      <c r="B86" s="25" t="s">
        <v>176</v>
      </c>
      <c r="C86" s="25" t="s">
        <v>240</v>
      </c>
      <c r="D86" s="26" t="s">
        <v>241</v>
      </c>
      <c r="E86" s="27" t="s">
        <v>242</v>
      </c>
      <c r="F86" s="28" t="n">
        <v>345</v>
      </c>
      <c r="G86" s="28" t="n">
        <f aca="false">M86*H86</f>
        <v>29.4926272590808</v>
      </c>
      <c r="H86" s="29" t="n">
        <v>35.11</v>
      </c>
      <c r="I86" s="30" t="s">
        <v>31</v>
      </c>
      <c r="J86" s="31" t="n">
        <v>1.2034</v>
      </c>
      <c r="K86" s="32" t="n">
        <f aca="false">(ROUND(G86*J86,2))</f>
        <v>35.49</v>
      </c>
      <c r="L86" s="32" t="n">
        <f aca="false">F86*K86</f>
        <v>12244.05</v>
      </c>
      <c r="M86" s="0" t="n">
        <v>0.840006472773593</v>
      </c>
    </row>
    <row r="87" customFormat="false" ht="57.9" hidden="false" customHeight="false" outlineLevel="0" collapsed="false">
      <c r="A87" s="15" t="s">
        <v>243</v>
      </c>
      <c r="B87" s="25" t="s">
        <v>176</v>
      </c>
      <c r="C87" s="25" t="s">
        <v>244</v>
      </c>
      <c r="D87" s="26" t="s">
        <v>245</v>
      </c>
      <c r="E87" s="27" t="s">
        <v>238</v>
      </c>
      <c r="F87" s="28" t="n">
        <v>6</v>
      </c>
      <c r="G87" s="28" t="n">
        <f aca="false">M87*H87</f>
        <v>88.528282165609</v>
      </c>
      <c r="H87" s="29" t="n">
        <v>105.39</v>
      </c>
      <c r="I87" s="30" t="s">
        <v>31</v>
      </c>
      <c r="J87" s="31" t="n">
        <v>1.2034</v>
      </c>
      <c r="K87" s="32" t="n">
        <f aca="false">(ROUND(G87*J87,2))</f>
        <v>106.53</v>
      </c>
      <c r="L87" s="32" t="n">
        <f aca="false">F87*K87</f>
        <v>639.18</v>
      </c>
      <c r="M87" s="0" t="n">
        <v>0.840006472773593</v>
      </c>
    </row>
    <row r="88" customFormat="false" ht="35.1" hidden="false" customHeight="false" outlineLevel="0" collapsed="false">
      <c r="A88" s="15" t="s">
        <v>246</v>
      </c>
      <c r="B88" s="25" t="s">
        <v>28</v>
      </c>
      <c r="C88" s="25" t="s">
        <v>247</v>
      </c>
      <c r="D88" s="26" t="s">
        <v>248</v>
      </c>
      <c r="E88" s="27" t="s">
        <v>50</v>
      </c>
      <c r="F88" s="28" t="n">
        <v>35</v>
      </c>
      <c r="G88" s="28" t="n">
        <f aca="false">M88*H88</f>
        <v>15.8929224648764</v>
      </c>
      <c r="H88" s="29" t="n">
        <v>18.92</v>
      </c>
      <c r="I88" s="30" t="s">
        <v>31</v>
      </c>
      <c r="J88" s="31" t="n">
        <v>1.2034</v>
      </c>
      <c r="K88" s="32" t="n">
        <f aca="false">(ROUND(G88*J88,2))</f>
        <v>19.13</v>
      </c>
      <c r="L88" s="32" t="n">
        <f aca="false">F88*K88</f>
        <v>669.55</v>
      </c>
      <c r="M88" s="0" t="n">
        <v>0.840006472773593</v>
      </c>
    </row>
    <row r="89" customFormat="false" ht="24.55" hidden="false" customHeight="false" outlineLevel="0" collapsed="false">
      <c r="A89" s="15" t="s">
        <v>249</v>
      </c>
      <c r="B89" s="25" t="s">
        <v>28</v>
      </c>
      <c r="C89" s="25" t="s">
        <v>250</v>
      </c>
      <c r="D89" s="26" t="s">
        <v>251</v>
      </c>
      <c r="E89" s="27" t="s">
        <v>50</v>
      </c>
      <c r="F89" s="28" t="n">
        <v>35</v>
      </c>
      <c r="G89" s="28" t="n">
        <f aca="false">M89*H89</f>
        <v>91.0987019722962</v>
      </c>
      <c r="H89" s="29" t="n">
        <v>108.45</v>
      </c>
      <c r="I89" s="30" t="s">
        <v>31</v>
      </c>
      <c r="J89" s="31" t="n">
        <v>1.2034</v>
      </c>
      <c r="K89" s="32" t="n">
        <f aca="false">(ROUND(G89*J89,2))</f>
        <v>109.63</v>
      </c>
      <c r="L89" s="32" t="n">
        <f aca="false">F89*K89</f>
        <v>3837.05</v>
      </c>
      <c r="M89" s="0" t="n">
        <v>0.840006472773593</v>
      </c>
    </row>
    <row r="90" customFormat="false" ht="13.8" hidden="false" customHeight="false" outlineLevel="0" collapsed="false">
      <c r="A90" s="15" t="s">
        <v>252</v>
      </c>
      <c r="B90" s="16" t="s">
        <v>28</v>
      </c>
      <c r="C90" s="17"/>
      <c r="D90" s="14" t="s">
        <v>253</v>
      </c>
      <c r="E90" s="18" t="s">
        <v>30</v>
      </c>
      <c r="F90" s="19"/>
      <c r="G90" s="19"/>
      <c r="H90" s="20"/>
      <c r="I90" s="21" t="s">
        <v>31</v>
      </c>
      <c r="J90" s="33" t="n">
        <v>1.2034</v>
      </c>
      <c r="K90" s="23"/>
      <c r="L90" s="24" t="n">
        <f aca="false">SUM(L91:L95)</f>
        <v>144359.9052</v>
      </c>
      <c r="M90" s="0" t="n">
        <v>0.840006472773593</v>
      </c>
    </row>
    <row r="91" customFormat="false" ht="35.1" hidden="false" customHeight="false" outlineLevel="0" collapsed="false">
      <c r="A91" s="15" t="s">
        <v>254</v>
      </c>
      <c r="B91" s="25" t="s">
        <v>28</v>
      </c>
      <c r="C91" s="25" t="s">
        <v>255</v>
      </c>
      <c r="D91" s="26" t="s">
        <v>256</v>
      </c>
      <c r="E91" s="27" t="s">
        <v>39</v>
      </c>
      <c r="F91" s="28" t="n">
        <v>52.32</v>
      </c>
      <c r="G91" s="28" t="n">
        <f aca="false">M91*H91</f>
        <v>695.701760815818</v>
      </c>
      <c r="H91" s="29" t="n">
        <v>828.21</v>
      </c>
      <c r="I91" s="30" t="s">
        <v>31</v>
      </c>
      <c r="J91" s="31" t="n">
        <v>1.2034</v>
      </c>
      <c r="K91" s="32" t="n">
        <f aca="false">(ROUND(G91*J91,2))</f>
        <v>837.21</v>
      </c>
      <c r="L91" s="32" t="n">
        <f aca="false">F91*K91</f>
        <v>43802.8272</v>
      </c>
      <c r="M91" s="0" t="n">
        <v>0.840006472773593</v>
      </c>
    </row>
    <row r="92" customFormat="false" ht="35.1" hidden="false" customHeight="false" outlineLevel="0" collapsed="false">
      <c r="A92" s="15" t="s">
        <v>257</v>
      </c>
      <c r="B92" s="25" t="s">
        <v>28</v>
      </c>
      <c r="C92" s="25" t="s">
        <v>258</v>
      </c>
      <c r="D92" s="26" t="s">
        <v>259</v>
      </c>
      <c r="E92" s="27" t="s">
        <v>39</v>
      </c>
      <c r="F92" s="28" t="n">
        <v>71.4</v>
      </c>
      <c r="G92" s="28" t="n">
        <f aca="false">M92*H92</f>
        <v>761.978271517654</v>
      </c>
      <c r="H92" s="29" t="n">
        <v>907.11</v>
      </c>
      <c r="I92" s="30" t="s">
        <v>31</v>
      </c>
      <c r="J92" s="31" t="n">
        <v>1.2034</v>
      </c>
      <c r="K92" s="32" t="n">
        <f aca="false">(ROUND(G92*J92,2))</f>
        <v>916.96</v>
      </c>
      <c r="L92" s="32" t="n">
        <f aca="false">F92*K92</f>
        <v>65470.944</v>
      </c>
      <c r="M92" s="0" t="n">
        <v>0.840006472773593</v>
      </c>
    </row>
    <row r="93" customFormat="false" ht="35.1" hidden="false" customHeight="false" outlineLevel="0" collapsed="false">
      <c r="A93" s="15" t="s">
        <v>260</v>
      </c>
      <c r="B93" s="25" t="s">
        <v>28</v>
      </c>
      <c r="C93" s="25" t="s">
        <v>261</v>
      </c>
      <c r="D93" s="26" t="s">
        <v>262</v>
      </c>
      <c r="E93" s="27" t="s">
        <v>39</v>
      </c>
      <c r="F93" s="28" t="n">
        <v>23.4</v>
      </c>
      <c r="G93" s="28" t="n">
        <f aca="false">M93*H93</f>
        <v>466.421994072265</v>
      </c>
      <c r="H93" s="29" t="n">
        <v>555.26</v>
      </c>
      <c r="I93" s="30" t="s">
        <v>31</v>
      </c>
      <c r="J93" s="31" t="n">
        <v>1.2034</v>
      </c>
      <c r="K93" s="32" t="n">
        <f aca="false">(ROUND(G93*J93,2))</f>
        <v>561.29</v>
      </c>
      <c r="L93" s="32" t="n">
        <f aca="false">F93*K93</f>
        <v>13134.186</v>
      </c>
      <c r="M93" s="0" t="n">
        <v>0.840006472773593</v>
      </c>
    </row>
    <row r="94" customFormat="false" ht="46.5" hidden="false" customHeight="false" outlineLevel="0" collapsed="false">
      <c r="A94" s="15" t="s">
        <v>263</v>
      </c>
      <c r="B94" s="25" t="s">
        <v>28</v>
      </c>
      <c r="C94" s="25" t="s">
        <v>264</v>
      </c>
      <c r="D94" s="26" t="s">
        <v>265</v>
      </c>
      <c r="E94" s="27" t="s">
        <v>50</v>
      </c>
      <c r="F94" s="28" t="n">
        <v>10</v>
      </c>
      <c r="G94" s="28" t="n">
        <f aca="false">M94*H94</f>
        <v>1096.72085091793</v>
      </c>
      <c r="H94" s="29" t="n">
        <v>1305.61</v>
      </c>
      <c r="I94" s="30" t="s">
        <v>31</v>
      </c>
      <c r="J94" s="31" t="n">
        <v>1.2034</v>
      </c>
      <c r="K94" s="32" t="n">
        <f aca="false">(ROUND(G94*J94,2))</f>
        <v>1319.79</v>
      </c>
      <c r="L94" s="32" t="n">
        <f aca="false">F94*K94</f>
        <v>13197.9</v>
      </c>
      <c r="M94" s="0" t="n">
        <v>0.840006472773593</v>
      </c>
    </row>
    <row r="95" customFormat="false" ht="13.8" hidden="false" customHeight="false" outlineLevel="0" collapsed="false">
      <c r="A95" s="15" t="s">
        <v>266</v>
      </c>
      <c r="B95" s="25" t="s">
        <v>28</v>
      </c>
      <c r="C95" s="25" t="s">
        <v>267</v>
      </c>
      <c r="D95" s="26" t="s">
        <v>268</v>
      </c>
      <c r="E95" s="27" t="s">
        <v>54</v>
      </c>
      <c r="F95" s="28" t="n">
        <v>81.6</v>
      </c>
      <c r="G95" s="28" t="n">
        <f aca="false">M95*H95</f>
        <v>89.1498869554614</v>
      </c>
      <c r="H95" s="29" t="n">
        <v>106.13</v>
      </c>
      <c r="I95" s="30" t="s">
        <v>31</v>
      </c>
      <c r="J95" s="31" t="n">
        <v>1.2034</v>
      </c>
      <c r="K95" s="32" t="n">
        <f aca="false">(ROUND(G95*J95,2))</f>
        <v>107.28</v>
      </c>
      <c r="L95" s="32" t="n">
        <f aca="false">F95*K95</f>
        <v>8754.048</v>
      </c>
      <c r="M95" s="0" t="n">
        <v>0.840006472773593</v>
      </c>
    </row>
    <row r="96" customFormat="false" ht="13.8" hidden="false" customHeight="false" outlineLevel="0" collapsed="false">
      <c r="A96" s="15" t="s">
        <v>269</v>
      </c>
      <c r="B96" s="16" t="s">
        <v>28</v>
      </c>
      <c r="C96" s="17"/>
      <c r="D96" s="14" t="s">
        <v>270</v>
      </c>
      <c r="E96" s="18" t="s">
        <v>30</v>
      </c>
      <c r="F96" s="19"/>
      <c r="G96" s="19"/>
      <c r="H96" s="20"/>
      <c r="I96" s="21" t="s">
        <v>31</v>
      </c>
      <c r="J96" s="33" t="n">
        <v>1.2034</v>
      </c>
      <c r="K96" s="23"/>
      <c r="L96" s="24" t="n">
        <f aca="false">SUM(L97:L99)</f>
        <v>31909.11</v>
      </c>
      <c r="M96" s="0" t="n">
        <v>0.840006472773593</v>
      </c>
    </row>
    <row r="97" customFormat="false" ht="24.55" hidden="false" customHeight="false" outlineLevel="0" collapsed="false">
      <c r="A97" s="15" t="s">
        <v>271</v>
      </c>
      <c r="B97" s="25" t="s">
        <v>28</v>
      </c>
      <c r="C97" s="25" t="s">
        <v>272</v>
      </c>
      <c r="D97" s="26" t="s">
        <v>273</v>
      </c>
      <c r="E97" s="27" t="s">
        <v>39</v>
      </c>
      <c r="F97" s="28" t="n">
        <v>1736</v>
      </c>
      <c r="G97" s="28" t="n">
        <f aca="false">M97*H97</f>
        <v>11.4660883533595</v>
      </c>
      <c r="H97" s="29" t="n">
        <v>13.65</v>
      </c>
      <c r="I97" s="30" t="s">
        <v>31</v>
      </c>
      <c r="J97" s="31" t="n">
        <v>1.2034</v>
      </c>
      <c r="K97" s="32" t="n">
        <f aca="false">(ROUND(G97*J97,2))</f>
        <v>13.8</v>
      </c>
      <c r="L97" s="32" t="n">
        <f aca="false">F97*K97</f>
        <v>23956.8</v>
      </c>
      <c r="M97" s="0" t="n">
        <v>0.840006472773593</v>
      </c>
    </row>
    <row r="98" customFormat="false" ht="24.55" hidden="false" customHeight="false" outlineLevel="0" collapsed="false">
      <c r="A98" s="15" t="s">
        <v>274</v>
      </c>
      <c r="B98" s="25" t="s">
        <v>28</v>
      </c>
      <c r="C98" s="25" t="s">
        <v>275</v>
      </c>
      <c r="D98" s="26" t="s">
        <v>276</v>
      </c>
      <c r="E98" s="27" t="s">
        <v>39</v>
      </c>
      <c r="F98" s="28" t="n">
        <v>1736</v>
      </c>
      <c r="G98" s="28" t="n">
        <f aca="false">M98*H98</f>
        <v>3.44402653837173</v>
      </c>
      <c r="H98" s="29" t="n">
        <v>4.1</v>
      </c>
      <c r="I98" s="30" t="s">
        <v>31</v>
      </c>
      <c r="J98" s="31" t="n">
        <v>1.2034</v>
      </c>
      <c r="K98" s="32" t="n">
        <f aca="false">(ROUND(G98*J98,2))</f>
        <v>4.14</v>
      </c>
      <c r="L98" s="32" t="n">
        <f aca="false">F98*K98</f>
        <v>7187.04</v>
      </c>
      <c r="M98" s="0" t="n">
        <v>0.840006472773593</v>
      </c>
    </row>
    <row r="99" customFormat="false" ht="24.55" hidden="false" customHeight="false" outlineLevel="0" collapsed="false">
      <c r="A99" s="15" t="s">
        <v>277</v>
      </c>
      <c r="B99" s="25" t="s">
        <v>28</v>
      </c>
      <c r="C99" s="25" t="s">
        <v>278</v>
      </c>
      <c r="D99" s="26" t="s">
        <v>279</v>
      </c>
      <c r="E99" s="27" t="s">
        <v>39</v>
      </c>
      <c r="F99" s="28" t="n">
        <v>46.38</v>
      </c>
      <c r="G99" s="28" t="n">
        <f aca="false">M99*H99</f>
        <v>13.708905635665</v>
      </c>
      <c r="H99" s="29" t="n">
        <v>16.32</v>
      </c>
      <c r="I99" s="30" t="s">
        <v>31</v>
      </c>
      <c r="J99" s="31" t="n">
        <v>1.2034</v>
      </c>
      <c r="K99" s="32" t="n">
        <f aca="false">(ROUND(G99*J99,2))</f>
        <v>16.5</v>
      </c>
      <c r="L99" s="32" t="n">
        <f aca="false">F99*K99</f>
        <v>765.27</v>
      </c>
      <c r="M99" s="0" t="n">
        <v>0.840006472773593</v>
      </c>
    </row>
    <row r="100" customFormat="false" ht="13.8" hidden="false" customHeight="false" outlineLevel="0" collapsed="false">
      <c r="A100" s="15" t="s">
        <v>280</v>
      </c>
      <c r="B100" s="16" t="s">
        <v>28</v>
      </c>
      <c r="C100" s="17"/>
      <c r="D100" s="14" t="s">
        <v>281</v>
      </c>
      <c r="E100" s="18" t="s">
        <v>30</v>
      </c>
      <c r="F100" s="19"/>
      <c r="G100" s="19"/>
      <c r="H100" s="20"/>
      <c r="I100" s="21" t="s">
        <v>31</v>
      </c>
      <c r="J100" s="33" t="n">
        <v>1.2034</v>
      </c>
      <c r="K100" s="23"/>
      <c r="L100" s="24" t="n">
        <f aca="false">SUM(L101:L103)</f>
        <v>1679.6</v>
      </c>
      <c r="M100" s="0" t="n">
        <v>0.840006472773593</v>
      </c>
    </row>
    <row r="101" customFormat="false" ht="24.55" hidden="false" customHeight="false" outlineLevel="0" collapsed="false">
      <c r="A101" s="15" t="s">
        <v>282</v>
      </c>
      <c r="B101" s="25" t="s">
        <v>28</v>
      </c>
      <c r="C101" s="25" t="s">
        <v>283</v>
      </c>
      <c r="D101" s="26" t="s">
        <v>284</v>
      </c>
      <c r="E101" s="27" t="s">
        <v>50</v>
      </c>
      <c r="F101" s="28" t="n">
        <v>6</v>
      </c>
      <c r="G101" s="28" t="n">
        <f aca="false">M101*H101</f>
        <v>185.58263002987</v>
      </c>
      <c r="H101" s="29" t="n">
        <v>220.93</v>
      </c>
      <c r="I101" s="30" t="s">
        <v>31</v>
      </c>
      <c r="J101" s="31" t="n">
        <v>1.2034</v>
      </c>
      <c r="K101" s="32" t="n">
        <f aca="false">(ROUND(G101*J101,2))</f>
        <v>223.33</v>
      </c>
      <c r="L101" s="32" t="n">
        <f aca="false">F101*K101</f>
        <v>1339.98</v>
      </c>
      <c r="M101" s="0" t="n">
        <v>0.840006472773593</v>
      </c>
    </row>
    <row r="102" customFormat="false" ht="24.55" hidden="false" customHeight="false" outlineLevel="0" collapsed="false">
      <c r="A102" s="15" t="s">
        <v>285</v>
      </c>
      <c r="B102" s="25" t="s">
        <v>28</v>
      </c>
      <c r="C102" s="25" t="s">
        <v>286</v>
      </c>
      <c r="D102" s="26" t="s">
        <v>287</v>
      </c>
      <c r="E102" s="27" t="s">
        <v>50</v>
      </c>
      <c r="F102" s="28" t="n">
        <v>11</v>
      </c>
      <c r="G102" s="28" t="n">
        <f aca="false">M102*H102</f>
        <v>16.6321281609171</v>
      </c>
      <c r="H102" s="29" t="n">
        <v>19.8</v>
      </c>
      <c r="I102" s="30" t="s">
        <v>31</v>
      </c>
      <c r="J102" s="31" t="n">
        <v>1.2034</v>
      </c>
      <c r="K102" s="32" t="n">
        <f aca="false">(ROUND(G102*J102,2))</f>
        <v>20.02</v>
      </c>
      <c r="L102" s="32" t="n">
        <f aca="false">F102*K102</f>
        <v>220.22</v>
      </c>
      <c r="M102" s="0" t="n">
        <v>0.840006472773593</v>
      </c>
    </row>
    <row r="103" customFormat="false" ht="64.95" hidden="false" customHeight="false" outlineLevel="0" collapsed="false">
      <c r="A103" s="15" t="s">
        <v>288</v>
      </c>
      <c r="B103" s="25" t="s">
        <v>176</v>
      </c>
      <c r="C103" s="25" t="s">
        <v>289</v>
      </c>
      <c r="D103" s="26" t="s">
        <v>290</v>
      </c>
      <c r="E103" s="27" t="s">
        <v>238</v>
      </c>
      <c r="F103" s="28" t="n">
        <v>5</v>
      </c>
      <c r="G103" s="28" t="n">
        <f aca="false">M103*H103</f>
        <v>19.8409528869123</v>
      </c>
      <c r="H103" s="29" t="n">
        <v>23.62</v>
      </c>
      <c r="I103" s="30" t="s">
        <v>31</v>
      </c>
      <c r="J103" s="31" t="n">
        <v>1.2034</v>
      </c>
      <c r="K103" s="32" t="n">
        <f aca="false">(ROUND(G103*J103,2))</f>
        <v>23.88</v>
      </c>
      <c r="L103" s="32" t="n">
        <f aca="false">F103*K103</f>
        <v>119.4</v>
      </c>
      <c r="M103" s="0" t="n">
        <v>0.840006472773593</v>
      </c>
    </row>
    <row r="104" customFormat="false" ht="13.8" hidden="false" customHeight="false" outlineLevel="0" collapsed="false">
      <c r="A104" s="15" t="s">
        <v>291</v>
      </c>
      <c r="B104" s="16" t="s">
        <v>28</v>
      </c>
      <c r="C104" s="17"/>
      <c r="D104" s="14" t="s">
        <v>292</v>
      </c>
      <c r="E104" s="18" t="s">
        <v>30</v>
      </c>
      <c r="F104" s="19"/>
      <c r="G104" s="19"/>
      <c r="H104" s="20"/>
      <c r="I104" s="21" t="s">
        <v>31</v>
      </c>
      <c r="J104" s="33" t="n">
        <v>1.2034</v>
      </c>
      <c r="K104" s="23"/>
      <c r="L104" s="24" t="n">
        <f aca="false">SUM(L105:L144)</f>
        <v>80361.39</v>
      </c>
      <c r="M104" s="0" t="n">
        <v>0.840006472773593</v>
      </c>
    </row>
    <row r="105" customFormat="false" ht="35.1" hidden="false" customHeight="false" outlineLevel="0" collapsed="false">
      <c r="A105" s="15" t="s">
        <v>293</v>
      </c>
      <c r="B105" s="25" t="s">
        <v>28</v>
      </c>
      <c r="C105" s="25" t="s">
        <v>294</v>
      </c>
      <c r="D105" s="26" t="s">
        <v>295</v>
      </c>
      <c r="E105" s="27" t="s">
        <v>54</v>
      </c>
      <c r="F105" s="28" t="n">
        <v>341.2</v>
      </c>
      <c r="G105" s="28" t="n">
        <f aca="false">M105*H105</f>
        <v>2.93162258997984</v>
      </c>
      <c r="H105" s="29" t="n">
        <v>3.49</v>
      </c>
      <c r="I105" s="30" t="s">
        <v>31</v>
      </c>
      <c r="J105" s="31" t="n">
        <v>1.2034</v>
      </c>
      <c r="K105" s="32" t="n">
        <f aca="false">(ROUND(G105*J105,2))</f>
        <v>3.53</v>
      </c>
      <c r="L105" s="32" t="n">
        <f aca="false">F105*K105</f>
        <v>1204.436</v>
      </c>
      <c r="M105" s="0" t="n">
        <v>0.840006472773593</v>
      </c>
    </row>
    <row r="106" customFormat="false" ht="35.1" hidden="false" customHeight="false" outlineLevel="0" collapsed="false">
      <c r="A106" s="15" t="s">
        <v>296</v>
      </c>
      <c r="B106" s="25" t="s">
        <v>28</v>
      </c>
      <c r="C106" s="25" t="s">
        <v>297</v>
      </c>
      <c r="D106" s="26" t="s">
        <v>298</v>
      </c>
      <c r="E106" s="27" t="s">
        <v>54</v>
      </c>
      <c r="F106" s="28" t="n">
        <v>2.5</v>
      </c>
      <c r="G106" s="28" t="n">
        <f aca="false">M106*H106</f>
        <v>20.4289574178538</v>
      </c>
      <c r="H106" s="29" t="n">
        <v>24.32</v>
      </c>
      <c r="I106" s="30" t="s">
        <v>31</v>
      </c>
      <c r="J106" s="31" t="n">
        <v>1.2034</v>
      </c>
      <c r="K106" s="32" t="n">
        <f aca="false">(ROUND(G106*J106,2))</f>
        <v>24.58</v>
      </c>
      <c r="L106" s="32" t="n">
        <f aca="false">F106*K106</f>
        <v>61.45</v>
      </c>
      <c r="M106" s="0" t="n">
        <v>0.840006472773593</v>
      </c>
    </row>
    <row r="107" customFormat="false" ht="35.1" hidden="false" customHeight="false" outlineLevel="0" collapsed="false">
      <c r="A107" s="15" t="s">
        <v>299</v>
      </c>
      <c r="B107" s="25" t="s">
        <v>28</v>
      </c>
      <c r="C107" s="25" t="s">
        <v>300</v>
      </c>
      <c r="D107" s="26" t="s">
        <v>301</v>
      </c>
      <c r="E107" s="27" t="s">
        <v>54</v>
      </c>
      <c r="F107" s="28" t="n">
        <v>1855</v>
      </c>
      <c r="G107" s="28" t="n">
        <f aca="false">M107*H107</f>
        <v>3.93123029258041</v>
      </c>
      <c r="H107" s="29" t="n">
        <v>4.68</v>
      </c>
      <c r="I107" s="30" t="s">
        <v>31</v>
      </c>
      <c r="J107" s="31" t="n">
        <v>1.2034</v>
      </c>
      <c r="K107" s="32" t="n">
        <f aca="false">(ROUND(G107*J107,2))</f>
        <v>4.73</v>
      </c>
      <c r="L107" s="32" t="n">
        <f aca="false">F107*K107</f>
        <v>8774.15</v>
      </c>
      <c r="M107" s="0" t="n">
        <v>0.840006472773593</v>
      </c>
    </row>
    <row r="108" customFormat="false" ht="35.1" hidden="false" customHeight="false" outlineLevel="0" collapsed="false">
      <c r="A108" s="15" t="s">
        <v>302</v>
      </c>
      <c r="B108" s="25" t="s">
        <v>28</v>
      </c>
      <c r="C108" s="25" t="s">
        <v>303</v>
      </c>
      <c r="D108" s="26" t="s">
        <v>304</v>
      </c>
      <c r="E108" s="27" t="s">
        <v>54</v>
      </c>
      <c r="F108" s="28" t="n">
        <v>400</v>
      </c>
      <c r="G108" s="28" t="n">
        <f aca="false">M108*H108</f>
        <v>28.1738170968263</v>
      </c>
      <c r="H108" s="29" t="n">
        <v>33.54</v>
      </c>
      <c r="I108" s="30" t="s">
        <v>31</v>
      </c>
      <c r="J108" s="31" t="n">
        <v>1.2034</v>
      </c>
      <c r="K108" s="32" t="n">
        <f aca="false">(ROUND(G108*J108,2))</f>
        <v>33.9</v>
      </c>
      <c r="L108" s="32" t="n">
        <f aca="false">F108*K108</f>
        <v>13560</v>
      </c>
      <c r="M108" s="0" t="n">
        <v>0.840006472773593</v>
      </c>
    </row>
    <row r="109" customFormat="false" ht="35.1" hidden="false" customHeight="false" outlineLevel="0" collapsed="false">
      <c r="A109" s="15" t="s">
        <v>305</v>
      </c>
      <c r="B109" s="25" t="s">
        <v>28</v>
      </c>
      <c r="C109" s="25" t="s">
        <v>306</v>
      </c>
      <c r="D109" s="26" t="s">
        <v>307</v>
      </c>
      <c r="E109" s="27" t="s">
        <v>54</v>
      </c>
      <c r="F109" s="28" t="n">
        <v>65</v>
      </c>
      <c r="G109" s="28" t="n">
        <f aca="false">M109*H109</f>
        <v>5.79604466213779</v>
      </c>
      <c r="H109" s="29" t="n">
        <v>6.9</v>
      </c>
      <c r="I109" s="30" t="s">
        <v>31</v>
      </c>
      <c r="J109" s="31" t="n">
        <v>1.2034</v>
      </c>
      <c r="K109" s="32" t="n">
        <f aca="false">(ROUND(G109*J109,2))</f>
        <v>6.97</v>
      </c>
      <c r="L109" s="32" t="n">
        <f aca="false">F109*K109</f>
        <v>453.05</v>
      </c>
      <c r="M109" s="0" t="n">
        <v>0.840006472773593</v>
      </c>
    </row>
    <row r="110" customFormat="false" ht="35.1" hidden="false" customHeight="false" outlineLevel="0" collapsed="false">
      <c r="A110" s="15" t="s">
        <v>308</v>
      </c>
      <c r="B110" s="25" t="s">
        <v>28</v>
      </c>
      <c r="C110" s="25" t="s">
        <v>309</v>
      </c>
      <c r="D110" s="26" t="s">
        <v>310</v>
      </c>
      <c r="E110" s="27" t="s">
        <v>54</v>
      </c>
      <c r="F110" s="28" t="n">
        <v>554</v>
      </c>
      <c r="G110" s="28" t="n">
        <f aca="false">M110*H110</f>
        <v>8.14806278590385</v>
      </c>
      <c r="H110" s="29" t="n">
        <v>9.7</v>
      </c>
      <c r="I110" s="30" t="s">
        <v>31</v>
      </c>
      <c r="J110" s="31" t="n">
        <v>1.2034</v>
      </c>
      <c r="K110" s="32" t="n">
        <f aca="false">(ROUND(G110*J110,2))</f>
        <v>9.81</v>
      </c>
      <c r="L110" s="32" t="n">
        <f aca="false">F110*K110</f>
        <v>5434.74</v>
      </c>
      <c r="M110" s="0" t="n">
        <v>0.840006472773593</v>
      </c>
    </row>
    <row r="111" customFormat="false" ht="24.55" hidden="false" customHeight="false" outlineLevel="0" collapsed="false">
      <c r="A111" s="15" t="s">
        <v>311</v>
      </c>
      <c r="B111" s="25" t="s">
        <v>28</v>
      </c>
      <c r="C111" s="25" t="s">
        <v>312</v>
      </c>
      <c r="D111" s="26" t="s">
        <v>313</v>
      </c>
      <c r="E111" s="27" t="s">
        <v>50</v>
      </c>
      <c r="F111" s="28" t="n">
        <v>49</v>
      </c>
      <c r="G111" s="28" t="n">
        <f aca="false">M111*H111</f>
        <v>50.5599895962426</v>
      </c>
      <c r="H111" s="29" t="n">
        <v>60.19</v>
      </c>
      <c r="I111" s="30" t="s">
        <v>31</v>
      </c>
      <c r="J111" s="31" t="n">
        <v>1.2034</v>
      </c>
      <c r="K111" s="32" t="n">
        <f aca="false">(ROUND(G111*J111,2))</f>
        <v>60.84</v>
      </c>
      <c r="L111" s="32" t="n">
        <f aca="false">F111*K111</f>
        <v>2981.16</v>
      </c>
      <c r="M111" s="0" t="n">
        <v>0.840006472773593</v>
      </c>
    </row>
    <row r="112" customFormat="false" ht="35.1" hidden="false" customHeight="false" outlineLevel="0" collapsed="false">
      <c r="A112" s="15" t="s">
        <v>314</v>
      </c>
      <c r="B112" s="25" t="s">
        <v>28</v>
      </c>
      <c r="C112" s="25" t="s">
        <v>315</v>
      </c>
      <c r="D112" s="26" t="s">
        <v>316</v>
      </c>
      <c r="E112" s="27" t="s">
        <v>50</v>
      </c>
      <c r="F112" s="28" t="n">
        <v>14</v>
      </c>
      <c r="G112" s="28" t="n">
        <f aca="false">M112*H112</f>
        <v>45.805552960344</v>
      </c>
      <c r="H112" s="29" t="n">
        <v>54.53</v>
      </c>
      <c r="I112" s="30" t="s">
        <v>31</v>
      </c>
      <c r="J112" s="31" t="n">
        <v>1.2034</v>
      </c>
      <c r="K112" s="32" t="n">
        <f aca="false">(ROUND(G112*J112,2))</f>
        <v>55.12</v>
      </c>
      <c r="L112" s="32" t="n">
        <f aca="false">F112*K112</f>
        <v>771.68</v>
      </c>
      <c r="M112" s="0" t="n">
        <v>0.840006472773593</v>
      </c>
    </row>
    <row r="113" customFormat="false" ht="35.1" hidden="false" customHeight="false" outlineLevel="0" collapsed="false">
      <c r="A113" s="15" t="s">
        <v>317</v>
      </c>
      <c r="B113" s="25" t="s">
        <v>28</v>
      </c>
      <c r="C113" s="25" t="s">
        <v>318</v>
      </c>
      <c r="D113" s="26" t="s">
        <v>319</v>
      </c>
      <c r="E113" s="27" t="s">
        <v>50</v>
      </c>
      <c r="F113" s="28" t="n">
        <v>1</v>
      </c>
      <c r="G113" s="28" t="n">
        <f aca="false">M113*H113</f>
        <v>60.0268625444009</v>
      </c>
      <c r="H113" s="29" t="n">
        <v>71.46</v>
      </c>
      <c r="I113" s="30" t="s">
        <v>31</v>
      </c>
      <c r="J113" s="31" t="n">
        <v>1.2034</v>
      </c>
      <c r="K113" s="32" t="n">
        <f aca="false">(ROUND(G113*J113,2))</f>
        <v>72.24</v>
      </c>
      <c r="L113" s="32" t="n">
        <f aca="false">F113*K113</f>
        <v>72.24</v>
      </c>
      <c r="M113" s="0" t="n">
        <v>0.840006472773593</v>
      </c>
    </row>
    <row r="114" customFormat="false" ht="24.55" hidden="false" customHeight="false" outlineLevel="0" collapsed="false">
      <c r="A114" s="15" t="s">
        <v>320</v>
      </c>
      <c r="B114" s="25" t="s">
        <v>28</v>
      </c>
      <c r="C114" s="25" t="s">
        <v>321</v>
      </c>
      <c r="D114" s="26" t="s">
        <v>322</v>
      </c>
      <c r="E114" s="27" t="s">
        <v>50</v>
      </c>
      <c r="F114" s="28" t="n">
        <v>71</v>
      </c>
      <c r="G114" s="28" t="n">
        <f aca="false">M114*H114</f>
        <v>14.7169134029933</v>
      </c>
      <c r="H114" s="29" t="n">
        <v>17.52</v>
      </c>
      <c r="I114" s="30" t="s">
        <v>31</v>
      </c>
      <c r="J114" s="31" t="n">
        <v>1.2034</v>
      </c>
      <c r="K114" s="32" t="n">
        <f aca="false">(ROUND(G114*J114,2))</f>
        <v>17.71</v>
      </c>
      <c r="L114" s="32" t="n">
        <f aca="false">F114*K114</f>
        <v>1257.41</v>
      </c>
      <c r="M114" s="0" t="n">
        <v>0.840006472773593</v>
      </c>
    </row>
    <row r="115" customFormat="false" ht="54.4" hidden="false" customHeight="false" outlineLevel="0" collapsed="false">
      <c r="A115" s="15" t="s">
        <v>323</v>
      </c>
      <c r="B115" s="25" t="s">
        <v>176</v>
      </c>
      <c r="C115" s="25" t="s">
        <v>324</v>
      </c>
      <c r="D115" s="26" t="s">
        <v>325</v>
      </c>
      <c r="E115" s="27" t="s">
        <v>238</v>
      </c>
      <c r="F115" s="28" t="n">
        <v>7</v>
      </c>
      <c r="G115" s="28" t="n">
        <f aca="false">M115*H115</f>
        <v>2.34361805903832</v>
      </c>
      <c r="H115" s="29" t="n">
        <v>2.79</v>
      </c>
      <c r="I115" s="30" t="s">
        <v>31</v>
      </c>
      <c r="J115" s="31" t="n">
        <v>1.2034</v>
      </c>
      <c r="K115" s="32" t="n">
        <f aca="false">(ROUND(G115*J115,2))</f>
        <v>2.82</v>
      </c>
      <c r="L115" s="32" t="n">
        <f aca="false">F115*K115</f>
        <v>19.74</v>
      </c>
      <c r="M115" s="0" t="n">
        <v>0.840006472773593</v>
      </c>
    </row>
    <row r="116" customFormat="false" ht="57.9" hidden="false" customHeight="false" outlineLevel="0" collapsed="false">
      <c r="A116" s="15" t="s">
        <v>326</v>
      </c>
      <c r="B116" s="25" t="s">
        <v>176</v>
      </c>
      <c r="C116" s="25" t="s">
        <v>327</v>
      </c>
      <c r="D116" s="26" t="s">
        <v>328</v>
      </c>
      <c r="E116" s="27" t="s">
        <v>238</v>
      </c>
      <c r="F116" s="28" t="n">
        <v>1</v>
      </c>
      <c r="G116" s="28" t="n">
        <f aca="false">M116*H116</f>
        <v>864.744663396775</v>
      </c>
      <c r="H116" s="29" t="n">
        <v>1029.45</v>
      </c>
      <c r="I116" s="30" t="s">
        <v>31</v>
      </c>
      <c r="J116" s="31" t="n">
        <v>1.2034</v>
      </c>
      <c r="K116" s="32" t="n">
        <f aca="false">(ROUND(G116*J116,2))</f>
        <v>1040.63</v>
      </c>
      <c r="L116" s="32" t="n">
        <f aca="false">F116*K116</f>
        <v>1040.63</v>
      </c>
      <c r="M116" s="0" t="n">
        <v>0.840006472773593</v>
      </c>
    </row>
    <row r="117" customFormat="false" ht="54.4" hidden="false" customHeight="false" outlineLevel="0" collapsed="false">
      <c r="A117" s="15" t="s">
        <v>329</v>
      </c>
      <c r="B117" s="25" t="s">
        <v>176</v>
      </c>
      <c r="C117" s="25" t="s">
        <v>330</v>
      </c>
      <c r="D117" s="26" t="s">
        <v>331</v>
      </c>
      <c r="E117" s="27" t="s">
        <v>238</v>
      </c>
      <c r="F117" s="28" t="n">
        <v>19</v>
      </c>
      <c r="G117" s="28" t="n">
        <f aca="false">M117*H117</f>
        <v>6.63605113491138</v>
      </c>
      <c r="H117" s="29" t="n">
        <v>7.9</v>
      </c>
      <c r="I117" s="30" t="s">
        <v>31</v>
      </c>
      <c r="J117" s="31" t="n">
        <v>1.2034</v>
      </c>
      <c r="K117" s="32" t="n">
        <f aca="false">(ROUND(G117*J117,2))</f>
        <v>7.99</v>
      </c>
      <c r="L117" s="32" t="n">
        <f aca="false">F117*K117</f>
        <v>151.81</v>
      </c>
      <c r="M117" s="0" t="n">
        <v>0.840006472773593</v>
      </c>
    </row>
    <row r="118" customFormat="false" ht="57.9" hidden="false" customHeight="false" outlineLevel="0" collapsed="false">
      <c r="A118" s="15" t="s">
        <v>332</v>
      </c>
      <c r="B118" s="25" t="s">
        <v>176</v>
      </c>
      <c r="C118" s="25" t="s">
        <v>333</v>
      </c>
      <c r="D118" s="26" t="s">
        <v>334</v>
      </c>
      <c r="E118" s="27" t="s">
        <v>238</v>
      </c>
      <c r="F118" s="28" t="n">
        <v>4</v>
      </c>
      <c r="G118" s="28" t="n">
        <f aca="false">M118*H118</f>
        <v>51.7779989817643</v>
      </c>
      <c r="H118" s="29" t="n">
        <v>61.64</v>
      </c>
      <c r="I118" s="30" t="s">
        <v>31</v>
      </c>
      <c r="J118" s="31" t="n">
        <v>1.2034</v>
      </c>
      <c r="K118" s="32" t="n">
        <f aca="false">(ROUND(G118*J118,2))</f>
        <v>62.31</v>
      </c>
      <c r="L118" s="32" t="n">
        <f aca="false">F118*K118</f>
        <v>249.24</v>
      </c>
      <c r="M118" s="0" t="n">
        <v>0.840006472773593</v>
      </c>
    </row>
    <row r="119" customFormat="false" ht="54.4" hidden="false" customHeight="false" outlineLevel="0" collapsed="false">
      <c r="A119" s="15" t="s">
        <v>335</v>
      </c>
      <c r="B119" s="25" t="s">
        <v>176</v>
      </c>
      <c r="C119" s="25" t="s">
        <v>336</v>
      </c>
      <c r="D119" s="26" t="s">
        <v>337</v>
      </c>
      <c r="E119" s="27" t="s">
        <v>238</v>
      </c>
      <c r="F119" s="28" t="n">
        <v>3</v>
      </c>
      <c r="G119" s="28" t="n">
        <f aca="false">M119*H119</f>
        <v>102.262387995457</v>
      </c>
      <c r="H119" s="29" t="n">
        <v>121.74</v>
      </c>
      <c r="I119" s="30" t="s">
        <v>31</v>
      </c>
      <c r="J119" s="31" t="n">
        <v>1.2034</v>
      </c>
      <c r="K119" s="32" t="n">
        <f aca="false">(ROUND(G119*J119,2))</f>
        <v>123.06</v>
      </c>
      <c r="L119" s="32" t="n">
        <f aca="false">F119*K119</f>
        <v>369.18</v>
      </c>
      <c r="M119" s="0" t="n">
        <v>0.840006472773593</v>
      </c>
    </row>
    <row r="120" customFormat="false" ht="54.4" hidden="false" customHeight="false" outlineLevel="0" collapsed="false">
      <c r="A120" s="15" t="s">
        <v>338</v>
      </c>
      <c r="B120" s="25" t="s">
        <v>176</v>
      </c>
      <c r="C120" s="25" t="s">
        <v>339</v>
      </c>
      <c r="D120" s="26" t="s">
        <v>340</v>
      </c>
      <c r="E120" s="27" t="s">
        <v>238</v>
      </c>
      <c r="F120" s="28" t="n">
        <v>7</v>
      </c>
      <c r="G120" s="28" t="n">
        <f aca="false">M120*H120</f>
        <v>104.076801976648</v>
      </c>
      <c r="H120" s="29" t="n">
        <v>123.9</v>
      </c>
      <c r="I120" s="30" t="s">
        <v>31</v>
      </c>
      <c r="J120" s="31" t="n">
        <v>1.2034</v>
      </c>
      <c r="K120" s="32" t="n">
        <f aca="false">(ROUND(G120*J120,2))</f>
        <v>125.25</v>
      </c>
      <c r="L120" s="32" t="n">
        <f aca="false">F120*K120</f>
        <v>876.75</v>
      </c>
      <c r="M120" s="0" t="n">
        <v>0.840006472773593</v>
      </c>
    </row>
    <row r="121" customFormat="false" ht="35.1" hidden="false" customHeight="false" outlineLevel="0" collapsed="false">
      <c r="A121" s="15" t="s">
        <v>341</v>
      </c>
      <c r="B121" s="25" t="s">
        <v>28</v>
      </c>
      <c r="C121" s="25" t="s">
        <v>342</v>
      </c>
      <c r="D121" s="26" t="s">
        <v>343</v>
      </c>
      <c r="E121" s="27" t="s">
        <v>54</v>
      </c>
      <c r="F121" s="28" t="n">
        <v>202.2</v>
      </c>
      <c r="G121" s="28" t="n">
        <f aca="false">M121*H121</f>
        <v>18.7573445370343</v>
      </c>
      <c r="H121" s="29" t="n">
        <v>22.33</v>
      </c>
      <c r="I121" s="30" t="s">
        <v>31</v>
      </c>
      <c r="J121" s="31" t="n">
        <v>1.2034</v>
      </c>
      <c r="K121" s="32" t="n">
        <f aca="false">(ROUND(G121*J121,2))</f>
        <v>22.57</v>
      </c>
      <c r="L121" s="32" t="n">
        <f aca="false">F121*K121</f>
        <v>4563.654</v>
      </c>
      <c r="M121" s="0" t="n">
        <v>0.840006472773593</v>
      </c>
    </row>
    <row r="122" customFormat="false" ht="35.1" hidden="false" customHeight="false" outlineLevel="0" collapsed="false">
      <c r="A122" s="15" t="s">
        <v>344</v>
      </c>
      <c r="B122" s="25" t="s">
        <v>28</v>
      </c>
      <c r="C122" s="25" t="s">
        <v>345</v>
      </c>
      <c r="D122" s="26" t="s">
        <v>346</v>
      </c>
      <c r="E122" s="27" t="s">
        <v>54</v>
      </c>
      <c r="F122" s="28" t="n">
        <v>462</v>
      </c>
      <c r="G122" s="28" t="n">
        <f aca="false">M122*H122</f>
        <v>8.86206828776141</v>
      </c>
      <c r="H122" s="29" t="n">
        <v>10.55</v>
      </c>
      <c r="I122" s="30" t="s">
        <v>31</v>
      </c>
      <c r="J122" s="31" t="n">
        <v>1.2034</v>
      </c>
      <c r="K122" s="32" t="n">
        <f aca="false">(ROUND(G122*J122,2))</f>
        <v>10.66</v>
      </c>
      <c r="L122" s="32" t="n">
        <f aca="false">F122*K122</f>
        <v>4924.92</v>
      </c>
      <c r="M122" s="0" t="n">
        <v>0.840006472773593</v>
      </c>
    </row>
    <row r="123" customFormat="false" ht="35.1" hidden="false" customHeight="false" outlineLevel="0" collapsed="false">
      <c r="A123" s="15" t="s">
        <v>347</v>
      </c>
      <c r="B123" s="25" t="s">
        <v>28</v>
      </c>
      <c r="C123" s="25" t="s">
        <v>348</v>
      </c>
      <c r="D123" s="26" t="s">
        <v>349</v>
      </c>
      <c r="E123" s="27" t="s">
        <v>54</v>
      </c>
      <c r="F123" s="28" t="n">
        <v>100</v>
      </c>
      <c r="G123" s="28" t="n">
        <f aca="false">M123*H123</f>
        <v>40.2867104342215</v>
      </c>
      <c r="H123" s="29" t="n">
        <v>47.96</v>
      </c>
      <c r="I123" s="30" t="s">
        <v>31</v>
      </c>
      <c r="J123" s="31" t="n">
        <v>1.2034</v>
      </c>
      <c r="K123" s="32" t="n">
        <f aca="false">(ROUND(G123*J123,2))</f>
        <v>48.48</v>
      </c>
      <c r="L123" s="32" t="n">
        <f aca="false">F123*K123</f>
        <v>4848</v>
      </c>
      <c r="M123" s="0" t="n">
        <v>0.840006472773593</v>
      </c>
    </row>
    <row r="124" customFormat="false" ht="35.1" hidden="false" customHeight="false" outlineLevel="0" collapsed="false">
      <c r="A124" s="15" t="s">
        <v>350</v>
      </c>
      <c r="B124" s="25" t="s">
        <v>28</v>
      </c>
      <c r="C124" s="25" t="s">
        <v>351</v>
      </c>
      <c r="D124" s="26" t="s">
        <v>352</v>
      </c>
      <c r="E124" s="27" t="s">
        <v>50</v>
      </c>
      <c r="F124" s="28" t="n">
        <v>1</v>
      </c>
      <c r="G124" s="28" t="n">
        <f aca="false">M124*H124</f>
        <v>729.520421409682</v>
      </c>
      <c r="H124" s="29" t="n">
        <v>868.47</v>
      </c>
      <c r="I124" s="30" t="s">
        <v>31</v>
      </c>
      <c r="J124" s="31" t="n">
        <v>1.2034</v>
      </c>
      <c r="K124" s="32" t="n">
        <f aca="false">(ROUND(G124*J124,2))</f>
        <v>877.9</v>
      </c>
      <c r="L124" s="32" t="n">
        <f aca="false">F124*K124</f>
        <v>877.9</v>
      </c>
      <c r="M124" s="0" t="n">
        <v>0.840006472773593</v>
      </c>
    </row>
    <row r="125" customFormat="false" ht="35.1" hidden="false" customHeight="false" outlineLevel="0" collapsed="false">
      <c r="A125" s="15" t="s">
        <v>353</v>
      </c>
      <c r="B125" s="25" t="s">
        <v>28</v>
      </c>
      <c r="C125" s="25" t="s">
        <v>354</v>
      </c>
      <c r="D125" s="26" t="s">
        <v>355</v>
      </c>
      <c r="E125" s="27" t="s">
        <v>50</v>
      </c>
      <c r="F125" s="28" t="n">
        <v>1</v>
      </c>
      <c r="G125" s="28" t="n">
        <f aca="false">M125*H125</f>
        <v>505.499095185693</v>
      </c>
      <c r="H125" s="29" t="n">
        <v>601.78</v>
      </c>
      <c r="I125" s="30" t="s">
        <v>31</v>
      </c>
      <c r="J125" s="31" t="n">
        <v>1.2034</v>
      </c>
      <c r="K125" s="32" t="n">
        <f aca="false">(ROUND(G125*J125,2))</f>
        <v>608.32</v>
      </c>
      <c r="L125" s="32" t="n">
        <f aca="false">F125*K125</f>
        <v>608.32</v>
      </c>
      <c r="M125" s="0" t="n">
        <v>0.840006472773593</v>
      </c>
    </row>
    <row r="126" customFormat="false" ht="24.55" hidden="false" customHeight="false" outlineLevel="0" collapsed="false">
      <c r="A126" s="15" t="s">
        <v>356</v>
      </c>
      <c r="B126" s="25" t="s">
        <v>28</v>
      </c>
      <c r="C126" s="25" t="s">
        <v>357</v>
      </c>
      <c r="D126" s="26" t="s">
        <v>358</v>
      </c>
      <c r="E126" s="27" t="s">
        <v>50</v>
      </c>
      <c r="F126" s="28" t="n">
        <v>57</v>
      </c>
      <c r="G126" s="28" t="n">
        <f aca="false">M126*H126</f>
        <v>16.128124277253</v>
      </c>
      <c r="H126" s="29" t="n">
        <v>19.2</v>
      </c>
      <c r="I126" s="30" t="s">
        <v>31</v>
      </c>
      <c r="J126" s="31" t="n">
        <v>1.2034</v>
      </c>
      <c r="K126" s="32" t="n">
        <f aca="false">(ROUND(G126*J126,2))</f>
        <v>19.41</v>
      </c>
      <c r="L126" s="32" t="n">
        <f aca="false">F126*K126</f>
        <v>1106.37</v>
      </c>
      <c r="M126" s="0" t="n">
        <v>0.840006472773593</v>
      </c>
    </row>
    <row r="127" customFormat="false" ht="24.55" hidden="false" customHeight="false" outlineLevel="0" collapsed="false">
      <c r="A127" s="15" t="s">
        <v>359</v>
      </c>
      <c r="B127" s="25" t="s">
        <v>28</v>
      </c>
      <c r="C127" s="25" t="s">
        <v>360</v>
      </c>
      <c r="D127" s="26" t="s">
        <v>361</v>
      </c>
      <c r="E127" s="27" t="s">
        <v>50</v>
      </c>
      <c r="F127" s="28" t="n">
        <v>4</v>
      </c>
      <c r="G127" s="28" t="n">
        <f aca="false">M127*H127</f>
        <v>9.05526977649933</v>
      </c>
      <c r="H127" s="29" t="n">
        <v>10.78</v>
      </c>
      <c r="I127" s="30" t="s">
        <v>31</v>
      </c>
      <c r="J127" s="31" t="n">
        <v>1.2034</v>
      </c>
      <c r="K127" s="32" t="n">
        <f aca="false">(ROUND(G127*J127,2))</f>
        <v>10.9</v>
      </c>
      <c r="L127" s="32" t="n">
        <f aca="false">F127*K127</f>
        <v>43.6</v>
      </c>
      <c r="M127" s="0" t="n">
        <v>0.840006472773593</v>
      </c>
    </row>
    <row r="128" customFormat="false" ht="13.8" hidden="false" customHeight="false" outlineLevel="0" collapsed="false">
      <c r="A128" s="15" t="s">
        <v>362</v>
      </c>
      <c r="B128" s="25" t="s">
        <v>33</v>
      </c>
      <c r="C128" s="25" t="s">
        <v>363</v>
      </c>
      <c r="D128" s="26" t="s">
        <v>364</v>
      </c>
      <c r="E128" s="27" t="s">
        <v>21</v>
      </c>
      <c r="F128" s="28" t="n">
        <v>57</v>
      </c>
      <c r="G128" s="28" t="n">
        <f aca="false">M128*H128</f>
        <v>149.395151182784</v>
      </c>
      <c r="H128" s="29" t="n">
        <v>177.85</v>
      </c>
      <c r="I128" s="30" t="s">
        <v>31</v>
      </c>
      <c r="J128" s="31" t="n">
        <v>1.2034</v>
      </c>
      <c r="K128" s="32" t="n">
        <f aca="false">(ROUND(G128*J128,2))</f>
        <v>179.78</v>
      </c>
      <c r="L128" s="32" t="n">
        <f aca="false">F128*K128</f>
        <v>10247.46</v>
      </c>
      <c r="M128" s="0" t="n">
        <v>0.840006472773593</v>
      </c>
    </row>
    <row r="129" customFormat="false" ht="24.55" hidden="false" customHeight="false" outlineLevel="0" collapsed="false">
      <c r="A129" s="15" t="s">
        <v>365</v>
      </c>
      <c r="B129" s="25" t="s">
        <v>28</v>
      </c>
      <c r="C129" s="25" t="s">
        <v>366</v>
      </c>
      <c r="D129" s="26" t="s">
        <v>367</v>
      </c>
      <c r="E129" s="27" t="s">
        <v>50</v>
      </c>
      <c r="F129" s="28" t="n">
        <v>114</v>
      </c>
      <c r="G129" s="28" t="n">
        <f aca="false">M129*H129</f>
        <v>22.8901763830804</v>
      </c>
      <c r="H129" s="29" t="n">
        <v>27.25</v>
      </c>
      <c r="I129" s="30" t="s">
        <v>31</v>
      </c>
      <c r="J129" s="31" t="n">
        <v>1.2034</v>
      </c>
      <c r="K129" s="32" t="n">
        <f aca="false">(ROUND(G129*J129,2))</f>
        <v>27.55</v>
      </c>
      <c r="L129" s="32" t="n">
        <f aca="false">F129*K129</f>
        <v>3140.7</v>
      </c>
      <c r="M129" s="0" t="n">
        <v>0.840006472773593</v>
      </c>
    </row>
    <row r="130" customFormat="false" ht="54.4" hidden="false" customHeight="false" outlineLevel="0" collapsed="false">
      <c r="A130" s="15" t="s">
        <v>368</v>
      </c>
      <c r="B130" s="25" t="s">
        <v>176</v>
      </c>
      <c r="C130" s="25" t="s">
        <v>369</v>
      </c>
      <c r="D130" s="26" t="s">
        <v>370</v>
      </c>
      <c r="E130" s="27" t="s">
        <v>242</v>
      </c>
      <c r="F130" s="28" t="n">
        <v>70</v>
      </c>
      <c r="G130" s="28" t="n">
        <f aca="false">M130*H130</f>
        <v>7.0140540476595</v>
      </c>
      <c r="H130" s="29" t="n">
        <v>8.35</v>
      </c>
      <c r="I130" s="30" t="s">
        <v>31</v>
      </c>
      <c r="J130" s="31" t="n">
        <v>1.2034</v>
      </c>
      <c r="K130" s="32" t="n">
        <f aca="false">(ROUND(G130*J130,2))</f>
        <v>8.44</v>
      </c>
      <c r="L130" s="32" t="n">
        <f aca="false">F130*K130</f>
        <v>590.8</v>
      </c>
      <c r="M130" s="0" t="n">
        <v>0.840006472773593</v>
      </c>
    </row>
    <row r="131" customFormat="false" ht="13.8" hidden="false" customHeight="false" outlineLevel="0" collapsed="false">
      <c r="A131" s="15" t="s">
        <v>371</v>
      </c>
      <c r="B131" s="25" t="s">
        <v>28</v>
      </c>
      <c r="C131" s="25" t="s">
        <v>372</v>
      </c>
      <c r="D131" s="26" t="s">
        <v>373</v>
      </c>
      <c r="E131" s="27" t="s">
        <v>50</v>
      </c>
      <c r="F131" s="28" t="n">
        <v>10</v>
      </c>
      <c r="G131" s="28" t="n">
        <f aca="false">M131*H131</f>
        <v>43.7139368431378</v>
      </c>
      <c r="H131" s="29" t="n">
        <v>52.04</v>
      </c>
      <c r="I131" s="30" t="s">
        <v>31</v>
      </c>
      <c r="J131" s="31" t="n">
        <v>1.2034</v>
      </c>
      <c r="K131" s="32" t="n">
        <f aca="false">(ROUND(G131*J131,2))</f>
        <v>52.61</v>
      </c>
      <c r="L131" s="32" t="n">
        <f aca="false">F131*K131</f>
        <v>526.1</v>
      </c>
      <c r="M131" s="0" t="n">
        <v>0.840006472773593</v>
      </c>
    </row>
    <row r="132" customFormat="false" ht="54.4" hidden="false" customHeight="false" outlineLevel="0" collapsed="false">
      <c r="A132" s="15" t="s">
        <v>374</v>
      </c>
      <c r="B132" s="25" t="s">
        <v>176</v>
      </c>
      <c r="C132" s="25" t="s">
        <v>375</v>
      </c>
      <c r="D132" s="26" t="s">
        <v>376</v>
      </c>
      <c r="E132" s="27" t="s">
        <v>238</v>
      </c>
      <c r="F132" s="28" t="n">
        <v>10</v>
      </c>
      <c r="G132" s="28" t="n">
        <f aca="false">M132*H132</f>
        <v>6.6864515232778</v>
      </c>
      <c r="H132" s="29" t="n">
        <v>7.96</v>
      </c>
      <c r="I132" s="30" t="s">
        <v>31</v>
      </c>
      <c r="J132" s="31" t="n">
        <v>1.2034</v>
      </c>
      <c r="K132" s="32" t="n">
        <f aca="false">(ROUND(G132*J132,2))</f>
        <v>8.05</v>
      </c>
      <c r="L132" s="32" t="n">
        <f aca="false">F132*K132</f>
        <v>80.5</v>
      </c>
      <c r="M132" s="0" t="n">
        <v>0.840006472773593</v>
      </c>
    </row>
    <row r="133" customFormat="false" ht="54.4" hidden="false" customHeight="false" outlineLevel="0" collapsed="false">
      <c r="A133" s="15" t="s">
        <v>377</v>
      </c>
      <c r="B133" s="25" t="s">
        <v>176</v>
      </c>
      <c r="C133" s="25" t="s">
        <v>378</v>
      </c>
      <c r="D133" s="26" t="s">
        <v>379</v>
      </c>
      <c r="E133" s="27" t="s">
        <v>238</v>
      </c>
      <c r="F133" s="28" t="n">
        <v>8</v>
      </c>
      <c r="G133" s="28" t="n">
        <f aca="false">M133*H133</f>
        <v>5.18283993701307</v>
      </c>
      <c r="H133" s="29" t="n">
        <v>6.17</v>
      </c>
      <c r="I133" s="30" t="s">
        <v>31</v>
      </c>
      <c r="J133" s="31" t="n">
        <v>1.2034</v>
      </c>
      <c r="K133" s="32" t="n">
        <f aca="false">(ROUND(G133*J133,2))</f>
        <v>6.24</v>
      </c>
      <c r="L133" s="32" t="n">
        <f aca="false">F133*K133</f>
        <v>49.92</v>
      </c>
      <c r="M133" s="0" t="n">
        <v>0.840006472773593</v>
      </c>
    </row>
    <row r="134" customFormat="false" ht="54.4" hidden="false" customHeight="false" outlineLevel="0" collapsed="false">
      <c r="A134" s="15" t="s">
        <v>380</v>
      </c>
      <c r="B134" s="25" t="s">
        <v>176</v>
      </c>
      <c r="C134" s="25" t="s">
        <v>381</v>
      </c>
      <c r="D134" s="26" t="s">
        <v>382</v>
      </c>
      <c r="E134" s="27" t="s">
        <v>238</v>
      </c>
      <c r="F134" s="28" t="n">
        <v>21</v>
      </c>
      <c r="G134" s="28" t="n">
        <f aca="false">M134*H134</f>
        <v>5.2836407137459</v>
      </c>
      <c r="H134" s="29" t="n">
        <v>6.29</v>
      </c>
      <c r="I134" s="30" t="s">
        <v>31</v>
      </c>
      <c r="J134" s="31" t="n">
        <v>1.2034</v>
      </c>
      <c r="K134" s="32" t="n">
        <f aca="false">(ROUND(G134*J134,2))</f>
        <v>6.36</v>
      </c>
      <c r="L134" s="32" t="n">
        <f aca="false">F134*K134</f>
        <v>133.56</v>
      </c>
      <c r="M134" s="0" t="n">
        <v>0.840006472773593</v>
      </c>
    </row>
    <row r="135" customFormat="false" ht="57.9" hidden="false" customHeight="false" outlineLevel="0" collapsed="false">
      <c r="A135" s="15" t="s">
        <v>383</v>
      </c>
      <c r="B135" s="25" t="s">
        <v>176</v>
      </c>
      <c r="C135" s="25" t="s">
        <v>384</v>
      </c>
      <c r="D135" s="26" t="s">
        <v>385</v>
      </c>
      <c r="E135" s="27" t="s">
        <v>238</v>
      </c>
      <c r="F135" s="28" t="n">
        <v>24</v>
      </c>
      <c r="G135" s="28" t="n">
        <f aca="false">M135*H135</f>
        <v>0.957607378961896</v>
      </c>
      <c r="H135" s="29" t="n">
        <v>1.14</v>
      </c>
      <c r="I135" s="30" t="s">
        <v>31</v>
      </c>
      <c r="J135" s="31" t="n">
        <v>1.2034</v>
      </c>
      <c r="K135" s="32" t="n">
        <f aca="false">(ROUND(G135*J135,2))</f>
        <v>1.15</v>
      </c>
      <c r="L135" s="32" t="n">
        <f aca="false">F135*K135</f>
        <v>27.6</v>
      </c>
      <c r="M135" s="0" t="n">
        <v>0.840006472773593</v>
      </c>
    </row>
    <row r="136" customFormat="false" ht="57.9" hidden="false" customHeight="false" outlineLevel="0" collapsed="false">
      <c r="A136" s="15" t="s">
        <v>386</v>
      </c>
      <c r="B136" s="25" t="s">
        <v>176</v>
      </c>
      <c r="C136" s="25" t="s">
        <v>387</v>
      </c>
      <c r="D136" s="26" t="s">
        <v>388</v>
      </c>
      <c r="E136" s="27" t="s">
        <v>238</v>
      </c>
      <c r="F136" s="28" t="n">
        <v>3</v>
      </c>
      <c r="G136" s="28" t="n">
        <f aca="false">M136*H136</f>
        <v>556.756290154337</v>
      </c>
      <c r="H136" s="29" t="n">
        <v>662.8</v>
      </c>
      <c r="I136" s="30" t="s">
        <v>31</v>
      </c>
      <c r="J136" s="31" t="n">
        <v>1.2034</v>
      </c>
      <c r="K136" s="32" t="n">
        <f aca="false">(ROUND(G136*J136,2))</f>
        <v>670</v>
      </c>
      <c r="L136" s="32" t="n">
        <f aca="false">F136*K136</f>
        <v>2010</v>
      </c>
      <c r="M136" s="0" t="n">
        <v>0.840006472773593</v>
      </c>
    </row>
    <row r="137" customFormat="false" ht="57.9" hidden="false" customHeight="false" outlineLevel="0" collapsed="false">
      <c r="A137" s="15" t="s">
        <v>389</v>
      </c>
      <c r="B137" s="25" t="s">
        <v>176</v>
      </c>
      <c r="C137" s="25" t="s">
        <v>390</v>
      </c>
      <c r="D137" s="26" t="s">
        <v>391</v>
      </c>
      <c r="E137" s="27" t="s">
        <v>238</v>
      </c>
      <c r="F137" s="28" t="n">
        <v>20</v>
      </c>
      <c r="G137" s="28" t="n">
        <f aca="false">M137*H137</f>
        <v>2.99042304307399</v>
      </c>
      <c r="H137" s="29" t="n">
        <v>3.56</v>
      </c>
      <c r="I137" s="30" t="s">
        <v>31</v>
      </c>
      <c r="J137" s="31" t="n">
        <v>1.2034</v>
      </c>
      <c r="K137" s="32" t="n">
        <f aca="false">(ROUND(G137*J137,2))</f>
        <v>3.6</v>
      </c>
      <c r="L137" s="32" t="n">
        <f aca="false">F137*K137</f>
        <v>72</v>
      </c>
      <c r="M137" s="0" t="n">
        <v>0.840006472773593</v>
      </c>
    </row>
    <row r="138" customFormat="false" ht="57.9" hidden="false" customHeight="false" outlineLevel="0" collapsed="false">
      <c r="A138" s="15" t="s">
        <v>392</v>
      </c>
      <c r="B138" s="25" t="s">
        <v>176</v>
      </c>
      <c r="C138" s="25" t="s">
        <v>393</v>
      </c>
      <c r="D138" s="26" t="s">
        <v>394</v>
      </c>
      <c r="E138" s="27" t="s">
        <v>238</v>
      </c>
      <c r="F138" s="28" t="n">
        <v>16</v>
      </c>
      <c r="G138" s="28" t="n">
        <f aca="false">M138*H138</f>
        <v>1.91521475792379</v>
      </c>
      <c r="H138" s="29" t="n">
        <v>2.28</v>
      </c>
      <c r="I138" s="30" t="s">
        <v>31</v>
      </c>
      <c r="J138" s="31" t="n">
        <v>1.2034</v>
      </c>
      <c r="K138" s="32" t="n">
        <f aca="false">(ROUND(G138*J138,2))</f>
        <v>2.3</v>
      </c>
      <c r="L138" s="32" t="n">
        <f aca="false">F138*K138</f>
        <v>36.8</v>
      </c>
      <c r="M138" s="0" t="n">
        <v>0.840006472773593</v>
      </c>
    </row>
    <row r="139" customFormat="false" ht="57.9" hidden="false" customHeight="false" outlineLevel="0" collapsed="false">
      <c r="A139" s="15" t="s">
        <v>395</v>
      </c>
      <c r="B139" s="25" t="s">
        <v>176</v>
      </c>
      <c r="C139" s="25" t="s">
        <v>396</v>
      </c>
      <c r="D139" s="26" t="s">
        <v>397</v>
      </c>
      <c r="E139" s="27" t="s">
        <v>238</v>
      </c>
      <c r="F139" s="28" t="n">
        <v>42</v>
      </c>
      <c r="G139" s="28" t="n">
        <f aca="false">M139*H139</f>
        <v>1.495211521537</v>
      </c>
      <c r="H139" s="29" t="n">
        <v>1.78</v>
      </c>
      <c r="I139" s="30" t="s">
        <v>31</v>
      </c>
      <c r="J139" s="31" t="n">
        <v>1.2034</v>
      </c>
      <c r="K139" s="32" t="n">
        <f aca="false">(ROUND(G139*J139,2))</f>
        <v>1.8</v>
      </c>
      <c r="L139" s="32" t="n">
        <f aca="false">F139*K139</f>
        <v>75.6</v>
      </c>
      <c r="M139" s="0" t="n">
        <v>0.840006472773593</v>
      </c>
    </row>
    <row r="140" customFormat="false" ht="57.9" hidden="false" customHeight="false" outlineLevel="0" collapsed="false">
      <c r="A140" s="15" t="s">
        <v>398</v>
      </c>
      <c r="B140" s="25" t="s">
        <v>176</v>
      </c>
      <c r="C140" s="25" t="s">
        <v>384</v>
      </c>
      <c r="D140" s="26" t="s">
        <v>385</v>
      </c>
      <c r="E140" s="27" t="s">
        <v>238</v>
      </c>
      <c r="F140" s="28" t="n">
        <v>400</v>
      </c>
      <c r="G140" s="28" t="n">
        <f aca="false">M140*H140</f>
        <v>0.957607378961896</v>
      </c>
      <c r="H140" s="29" t="n">
        <v>1.14</v>
      </c>
      <c r="I140" s="30" t="s">
        <v>31</v>
      </c>
      <c r="J140" s="31" t="n">
        <v>1.2034</v>
      </c>
      <c r="K140" s="32" t="n">
        <f aca="false">(ROUND(G140*J140,2))</f>
        <v>1.15</v>
      </c>
      <c r="L140" s="32" t="n">
        <f aca="false">F140*K140</f>
        <v>460</v>
      </c>
      <c r="M140" s="0" t="n">
        <v>0.840006472773593</v>
      </c>
    </row>
    <row r="141" customFormat="false" ht="57.9" hidden="false" customHeight="false" outlineLevel="0" collapsed="false">
      <c r="A141" s="15" t="s">
        <v>399</v>
      </c>
      <c r="B141" s="25" t="s">
        <v>176</v>
      </c>
      <c r="C141" s="25" t="s">
        <v>384</v>
      </c>
      <c r="D141" s="26" t="s">
        <v>385</v>
      </c>
      <c r="E141" s="27" t="s">
        <v>238</v>
      </c>
      <c r="F141" s="28" t="n">
        <v>200</v>
      </c>
      <c r="G141" s="28" t="n">
        <f aca="false">M141*H141</f>
        <v>0.957607378961896</v>
      </c>
      <c r="H141" s="29" t="n">
        <v>1.14</v>
      </c>
      <c r="I141" s="30" t="s">
        <v>31</v>
      </c>
      <c r="J141" s="31" t="n">
        <v>1.2034</v>
      </c>
      <c r="K141" s="32" t="n">
        <f aca="false">(ROUND(G141*J141,2))</f>
        <v>1.15</v>
      </c>
      <c r="L141" s="32" t="n">
        <f aca="false">F141*K141</f>
        <v>230</v>
      </c>
      <c r="M141" s="0" t="n">
        <v>0.840006472773593</v>
      </c>
    </row>
    <row r="142" customFormat="false" ht="57.9" hidden="false" customHeight="false" outlineLevel="0" collapsed="false">
      <c r="A142" s="15" t="s">
        <v>400</v>
      </c>
      <c r="B142" s="25" t="s">
        <v>176</v>
      </c>
      <c r="C142" s="25" t="s">
        <v>401</v>
      </c>
      <c r="D142" s="26" t="s">
        <v>402</v>
      </c>
      <c r="E142" s="27" t="s">
        <v>238</v>
      </c>
      <c r="F142" s="28" t="n">
        <v>4</v>
      </c>
      <c r="G142" s="28" t="n">
        <f aca="false">M142*H142</f>
        <v>510.497133698696</v>
      </c>
      <c r="H142" s="29" t="n">
        <v>607.73</v>
      </c>
      <c r="I142" s="30" t="s">
        <v>31</v>
      </c>
      <c r="J142" s="31" t="n">
        <v>1.2034</v>
      </c>
      <c r="K142" s="32" t="n">
        <f aca="false">(ROUND(G142*J142,2))</f>
        <v>614.33</v>
      </c>
      <c r="L142" s="32" t="n">
        <f aca="false">F142*K142</f>
        <v>2457.32</v>
      </c>
      <c r="M142" s="0" t="n">
        <v>0.840006472773593</v>
      </c>
    </row>
    <row r="143" customFormat="false" ht="24.55" hidden="false" customHeight="false" outlineLevel="0" collapsed="false">
      <c r="A143" s="15" t="s">
        <v>403</v>
      </c>
      <c r="B143" s="25" t="s">
        <v>28</v>
      </c>
      <c r="C143" s="25" t="s">
        <v>404</v>
      </c>
      <c r="D143" s="26" t="s">
        <v>405</v>
      </c>
      <c r="E143" s="27" t="s">
        <v>50</v>
      </c>
      <c r="F143" s="28" t="n">
        <v>4</v>
      </c>
      <c r="G143" s="28" t="n">
        <f aca="false">M143*H143</f>
        <v>761.927871129288</v>
      </c>
      <c r="H143" s="29" t="n">
        <v>907.05</v>
      </c>
      <c r="I143" s="30" t="s">
        <v>31</v>
      </c>
      <c r="J143" s="31" t="n">
        <v>1.2034</v>
      </c>
      <c r="K143" s="32" t="n">
        <f aca="false">(ROUND(G143*J143,2))</f>
        <v>916.9</v>
      </c>
      <c r="L143" s="32" t="n">
        <f aca="false">F143*K143</f>
        <v>3667.6</v>
      </c>
      <c r="M143" s="0" t="n">
        <v>0.840006472773593</v>
      </c>
    </row>
    <row r="144" customFormat="false" ht="35.1" hidden="false" customHeight="false" outlineLevel="0" collapsed="false">
      <c r="A144" s="15" t="s">
        <v>406</v>
      </c>
      <c r="B144" s="25" t="s">
        <v>28</v>
      </c>
      <c r="C144" s="25" t="s">
        <v>407</v>
      </c>
      <c r="D144" s="26" t="s">
        <v>408</v>
      </c>
      <c r="E144" s="27" t="s">
        <v>54</v>
      </c>
      <c r="F144" s="28" t="n">
        <v>100</v>
      </c>
      <c r="G144" s="28" t="n">
        <f aca="false">M144*H144</f>
        <v>19.1521475792379</v>
      </c>
      <c r="H144" s="29" t="n">
        <v>22.8</v>
      </c>
      <c r="I144" s="30" t="s">
        <v>31</v>
      </c>
      <c r="J144" s="31" t="n">
        <v>1.2034</v>
      </c>
      <c r="K144" s="32" t="n">
        <f aca="false">(ROUND(G144*J144,2))</f>
        <v>23.05</v>
      </c>
      <c r="L144" s="32" t="n">
        <f aca="false">F144*K144</f>
        <v>2305</v>
      </c>
      <c r="M144" s="0" t="n">
        <v>0.840006472773593</v>
      </c>
    </row>
    <row r="145" customFormat="false" ht="13.8" hidden="false" customHeight="false" outlineLevel="0" collapsed="false">
      <c r="A145" s="15" t="s">
        <v>409</v>
      </c>
      <c r="B145" s="16" t="s">
        <v>28</v>
      </c>
      <c r="C145" s="17"/>
      <c r="D145" s="14" t="s">
        <v>410</v>
      </c>
      <c r="E145" s="18" t="s">
        <v>30</v>
      </c>
      <c r="F145" s="19"/>
      <c r="G145" s="19"/>
      <c r="H145" s="20"/>
      <c r="I145" s="21" t="s">
        <v>31</v>
      </c>
      <c r="J145" s="33" t="n">
        <v>1.2034</v>
      </c>
      <c r="K145" s="23"/>
      <c r="L145" s="24" t="n">
        <f aca="false">SUM(L146:L154)</f>
        <v>3298.41</v>
      </c>
      <c r="M145" s="0" t="n">
        <v>0.840006472773593</v>
      </c>
    </row>
    <row r="146" customFormat="false" ht="24.55" hidden="false" customHeight="false" outlineLevel="0" collapsed="false">
      <c r="A146" s="15" t="s">
        <v>411</v>
      </c>
      <c r="B146" s="25" t="s">
        <v>28</v>
      </c>
      <c r="C146" s="25" t="s">
        <v>412</v>
      </c>
      <c r="D146" s="26" t="s">
        <v>413</v>
      </c>
      <c r="E146" s="27" t="s">
        <v>54</v>
      </c>
      <c r="F146" s="28" t="n">
        <v>30</v>
      </c>
      <c r="G146" s="28" t="n">
        <f aca="false">M146*H146</f>
        <v>20.6893594244136</v>
      </c>
      <c r="H146" s="29" t="n">
        <v>24.63</v>
      </c>
      <c r="I146" s="30" t="s">
        <v>31</v>
      </c>
      <c r="J146" s="31" t="n">
        <v>1.2034</v>
      </c>
      <c r="K146" s="32" t="n">
        <f aca="false">(ROUND(G146*J146,2))</f>
        <v>24.9</v>
      </c>
      <c r="L146" s="32" t="n">
        <f aca="false">F146*K146</f>
        <v>747</v>
      </c>
      <c r="M146" s="0" t="n">
        <v>0.840006472773593</v>
      </c>
    </row>
    <row r="147" customFormat="false" ht="24.55" hidden="false" customHeight="false" outlineLevel="0" collapsed="false">
      <c r="A147" s="15" t="s">
        <v>414</v>
      </c>
      <c r="B147" s="25" t="s">
        <v>28</v>
      </c>
      <c r="C147" s="25" t="s">
        <v>415</v>
      </c>
      <c r="D147" s="26" t="s">
        <v>416</v>
      </c>
      <c r="E147" s="27" t="s">
        <v>50</v>
      </c>
      <c r="F147" s="28" t="n">
        <v>3</v>
      </c>
      <c r="G147" s="28" t="n">
        <f aca="false">M147*H147</f>
        <v>38.5058967119415</v>
      </c>
      <c r="H147" s="29" t="n">
        <v>45.84</v>
      </c>
      <c r="I147" s="30" t="s">
        <v>31</v>
      </c>
      <c r="J147" s="31" t="n">
        <v>1.2034</v>
      </c>
      <c r="K147" s="32" t="n">
        <f aca="false">(ROUND(G147*J147,2))</f>
        <v>46.34</v>
      </c>
      <c r="L147" s="32" t="n">
        <f aca="false">F147*K147</f>
        <v>139.02</v>
      </c>
      <c r="M147" s="0" t="n">
        <v>0.840006472773593</v>
      </c>
    </row>
    <row r="148" customFormat="false" ht="24.55" hidden="false" customHeight="false" outlineLevel="0" collapsed="false">
      <c r="A148" s="15" t="s">
        <v>417</v>
      </c>
      <c r="B148" s="25" t="s">
        <v>28</v>
      </c>
      <c r="C148" s="25" t="s">
        <v>418</v>
      </c>
      <c r="D148" s="26" t="s">
        <v>419</v>
      </c>
      <c r="E148" s="27" t="s">
        <v>50</v>
      </c>
      <c r="F148" s="28" t="n">
        <v>13</v>
      </c>
      <c r="G148" s="28" t="n">
        <f aca="false">M148*H148</f>
        <v>9.63487424271311</v>
      </c>
      <c r="H148" s="29" t="n">
        <v>11.47</v>
      </c>
      <c r="I148" s="30" t="s">
        <v>31</v>
      </c>
      <c r="J148" s="31" t="n">
        <v>1.2034</v>
      </c>
      <c r="K148" s="32" t="n">
        <f aca="false">(ROUND(G148*J148,2))</f>
        <v>11.59</v>
      </c>
      <c r="L148" s="32" t="n">
        <f aca="false">F148*K148</f>
        <v>150.67</v>
      </c>
      <c r="M148" s="0" t="n">
        <v>0.840006472773593</v>
      </c>
    </row>
    <row r="149" customFormat="false" ht="35.1" hidden="false" customHeight="false" outlineLevel="0" collapsed="false">
      <c r="A149" s="15" t="s">
        <v>420</v>
      </c>
      <c r="B149" s="25" t="s">
        <v>28</v>
      </c>
      <c r="C149" s="25" t="s">
        <v>421</v>
      </c>
      <c r="D149" s="26" t="s">
        <v>422</v>
      </c>
      <c r="E149" s="27" t="s">
        <v>50</v>
      </c>
      <c r="F149" s="28" t="n">
        <v>7</v>
      </c>
      <c r="G149" s="28" t="n">
        <f aca="false">M149*H149</f>
        <v>15.9433228532428</v>
      </c>
      <c r="H149" s="29" t="n">
        <v>18.98</v>
      </c>
      <c r="I149" s="30" t="s">
        <v>31</v>
      </c>
      <c r="J149" s="31" t="n">
        <v>1.2034</v>
      </c>
      <c r="K149" s="32" t="n">
        <f aca="false">(ROUND(G149*J149,2))</f>
        <v>19.19</v>
      </c>
      <c r="L149" s="32" t="n">
        <f aca="false">F149*K149</f>
        <v>134.33</v>
      </c>
      <c r="M149" s="0" t="n">
        <v>0.840006472773593</v>
      </c>
    </row>
    <row r="150" customFormat="false" ht="24.55" hidden="false" customHeight="false" outlineLevel="0" collapsed="false">
      <c r="A150" s="15" t="s">
        <v>423</v>
      </c>
      <c r="B150" s="25" t="s">
        <v>28</v>
      </c>
      <c r="C150" s="25" t="s">
        <v>424</v>
      </c>
      <c r="D150" s="26" t="s">
        <v>425</v>
      </c>
      <c r="E150" s="27" t="s">
        <v>50</v>
      </c>
      <c r="F150" s="28" t="n">
        <v>6</v>
      </c>
      <c r="G150" s="28" t="n">
        <f aca="false">M150*H150</f>
        <v>11.3988878355377</v>
      </c>
      <c r="H150" s="29" t="n">
        <v>13.57</v>
      </c>
      <c r="I150" s="30" t="s">
        <v>31</v>
      </c>
      <c r="J150" s="31" t="n">
        <v>1.2034</v>
      </c>
      <c r="K150" s="32" t="n">
        <f aca="false">(ROUND(G150*J150,2))</f>
        <v>13.72</v>
      </c>
      <c r="L150" s="32" t="n">
        <f aca="false">F150*K150</f>
        <v>82.32</v>
      </c>
      <c r="M150" s="0" t="n">
        <v>0.840006472773593</v>
      </c>
    </row>
    <row r="151" customFormat="false" ht="35.1" hidden="false" customHeight="false" outlineLevel="0" collapsed="false">
      <c r="A151" s="15" t="s">
        <v>426</v>
      </c>
      <c r="B151" s="25" t="s">
        <v>28</v>
      </c>
      <c r="C151" s="25" t="s">
        <v>427</v>
      </c>
      <c r="D151" s="26" t="s">
        <v>428</v>
      </c>
      <c r="E151" s="27" t="s">
        <v>50</v>
      </c>
      <c r="F151" s="28" t="n">
        <v>5</v>
      </c>
      <c r="G151" s="28" t="n">
        <f aca="false">M151*H151</f>
        <v>8.12286259172064</v>
      </c>
      <c r="H151" s="29" t="n">
        <v>9.67</v>
      </c>
      <c r="I151" s="30" t="s">
        <v>31</v>
      </c>
      <c r="J151" s="31" t="n">
        <v>1.2034</v>
      </c>
      <c r="K151" s="32" t="n">
        <f aca="false">(ROUND(G151*J151,2))</f>
        <v>9.78</v>
      </c>
      <c r="L151" s="32" t="n">
        <f aca="false">F151*K151</f>
        <v>48.9</v>
      </c>
      <c r="M151" s="0" t="n">
        <v>0.840006472773593</v>
      </c>
    </row>
    <row r="152" customFormat="false" ht="24.55" hidden="false" customHeight="false" outlineLevel="0" collapsed="false">
      <c r="A152" s="15" t="s">
        <v>429</v>
      </c>
      <c r="B152" s="25" t="s">
        <v>28</v>
      </c>
      <c r="C152" s="25" t="s">
        <v>430</v>
      </c>
      <c r="D152" s="26" t="s">
        <v>431</v>
      </c>
      <c r="E152" s="27" t="s">
        <v>54</v>
      </c>
      <c r="F152" s="28" t="n">
        <v>90</v>
      </c>
      <c r="G152" s="28" t="n">
        <f aca="false">M152*H152</f>
        <v>16.9345304911156</v>
      </c>
      <c r="H152" s="29" t="n">
        <v>20.16</v>
      </c>
      <c r="I152" s="30" t="s">
        <v>31</v>
      </c>
      <c r="J152" s="31" t="n">
        <v>1.2034</v>
      </c>
      <c r="K152" s="32" t="n">
        <f aca="false">(ROUND(G152*J152,2))</f>
        <v>20.38</v>
      </c>
      <c r="L152" s="32" t="n">
        <f aca="false">F152*K152</f>
        <v>1834.2</v>
      </c>
      <c r="M152" s="0" t="n">
        <v>0.840006472773593</v>
      </c>
    </row>
    <row r="153" customFormat="false" ht="24.55" hidden="false" customHeight="false" outlineLevel="0" collapsed="false">
      <c r="A153" s="15" t="s">
        <v>432</v>
      </c>
      <c r="B153" s="25" t="s">
        <v>28</v>
      </c>
      <c r="C153" s="25" t="s">
        <v>433</v>
      </c>
      <c r="D153" s="26" t="s">
        <v>434</v>
      </c>
      <c r="E153" s="27" t="s">
        <v>50</v>
      </c>
      <c r="F153" s="28" t="n">
        <v>15</v>
      </c>
      <c r="G153" s="28" t="n">
        <f aca="false">M153*H153</f>
        <v>8.4168648571914</v>
      </c>
      <c r="H153" s="29" t="n">
        <v>10.02</v>
      </c>
      <c r="I153" s="30" t="s">
        <v>31</v>
      </c>
      <c r="J153" s="31" t="n">
        <v>1.2034</v>
      </c>
      <c r="K153" s="32" t="n">
        <f aca="false">(ROUND(G153*J153,2))</f>
        <v>10.13</v>
      </c>
      <c r="L153" s="32" t="n">
        <f aca="false">F153*K153</f>
        <v>151.95</v>
      </c>
      <c r="M153" s="0" t="n">
        <v>0.840006472773593</v>
      </c>
    </row>
    <row r="154" customFormat="false" ht="35.1" hidden="false" customHeight="false" outlineLevel="0" collapsed="false">
      <c r="A154" s="15" t="s">
        <v>435</v>
      </c>
      <c r="B154" s="25" t="s">
        <v>28</v>
      </c>
      <c r="C154" s="25" t="s">
        <v>436</v>
      </c>
      <c r="D154" s="26" t="s">
        <v>437</v>
      </c>
      <c r="E154" s="27" t="s">
        <v>50</v>
      </c>
      <c r="F154" s="28" t="n">
        <v>1</v>
      </c>
      <c r="G154" s="28" t="n">
        <f aca="false">M154*H154</f>
        <v>8.32446414518631</v>
      </c>
      <c r="H154" s="29" t="n">
        <v>9.91</v>
      </c>
      <c r="I154" s="30" t="s">
        <v>31</v>
      </c>
      <c r="J154" s="31" t="n">
        <v>1.2034</v>
      </c>
      <c r="K154" s="32" t="n">
        <f aca="false">(ROUND(G154*J154,2))</f>
        <v>10.02</v>
      </c>
      <c r="L154" s="32" t="n">
        <f aca="false">F154*K154</f>
        <v>10.02</v>
      </c>
      <c r="M154" s="0" t="n">
        <v>0.840006472773593</v>
      </c>
    </row>
    <row r="155" customFormat="false" ht="13.8" hidden="false" customHeight="false" outlineLevel="0" collapsed="false">
      <c r="A155" s="15" t="s">
        <v>438</v>
      </c>
      <c r="B155" s="16" t="s">
        <v>28</v>
      </c>
      <c r="C155" s="17"/>
      <c r="D155" s="14" t="s">
        <v>439</v>
      </c>
      <c r="E155" s="18" t="s">
        <v>30</v>
      </c>
      <c r="F155" s="19"/>
      <c r="G155" s="19"/>
      <c r="H155" s="20"/>
      <c r="I155" s="21" t="s">
        <v>31</v>
      </c>
      <c r="J155" s="33" t="n">
        <v>1.2034</v>
      </c>
      <c r="K155" s="23"/>
      <c r="L155" s="24" t="n">
        <f aca="false">SUM(L156:L166)</f>
        <v>7805.68</v>
      </c>
      <c r="M155" s="0" t="n">
        <v>0.840006472773593</v>
      </c>
    </row>
    <row r="156" customFormat="false" ht="35.1" hidden="false" customHeight="false" outlineLevel="0" collapsed="false">
      <c r="A156" s="15" t="s">
        <v>440</v>
      </c>
      <c r="B156" s="25" t="s">
        <v>28</v>
      </c>
      <c r="C156" s="25" t="s">
        <v>441</v>
      </c>
      <c r="D156" s="26" t="s">
        <v>442</v>
      </c>
      <c r="E156" s="27" t="s">
        <v>54</v>
      </c>
      <c r="F156" s="28" t="n">
        <v>12</v>
      </c>
      <c r="G156" s="28" t="n">
        <f aca="false">M156*H156</f>
        <v>23.8057834384036</v>
      </c>
      <c r="H156" s="29" t="n">
        <v>28.34</v>
      </c>
      <c r="I156" s="30" t="s">
        <v>31</v>
      </c>
      <c r="J156" s="31" t="n">
        <v>1.2034</v>
      </c>
      <c r="K156" s="32" t="n">
        <f aca="false">(ROUND(G156*J156,2))</f>
        <v>28.65</v>
      </c>
      <c r="L156" s="32" t="n">
        <f aca="false">F156*K156</f>
        <v>343.8</v>
      </c>
      <c r="M156" s="0" t="n">
        <v>0.840006472773593</v>
      </c>
    </row>
    <row r="157" customFormat="false" ht="35.1" hidden="false" customHeight="false" outlineLevel="0" collapsed="false">
      <c r="A157" s="15" t="s">
        <v>443</v>
      </c>
      <c r="B157" s="25" t="s">
        <v>28</v>
      </c>
      <c r="C157" s="25" t="s">
        <v>444</v>
      </c>
      <c r="D157" s="26" t="s">
        <v>445</v>
      </c>
      <c r="E157" s="27" t="s">
        <v>54</v>
      </c>
      <c r="F157" s="28" t="n">
        <v>1</v>
      </c>
      <c r="G157" s="28" t="n">
        <f aca="false">M157*H157</f>
        <v>29.6606285536356</v>
      </c>
      <c r="H157" s="29" t="n">
        <v>35.31</v>
      </c>
      <c r="I157" s="30" t="s">
        <v>31</v>
      </c>
      <c r="J157" s="31" t="n">
        <v>1.2034</v>
      </c>
      <c r="K157" s="32" t="n">
        <f aca="false">(ROUND(G157*J157,2))</f>
        <v>35.69</v>
      </c>
      <c r="L157" s="32" t="n">
        <f aca="false">F157*K157</f>
        <v>35.69</v>
      </c>
      <c r="M157" s="0" t="n">
        <v>0.840006472773593</v>
      </c>
    </row>
    <row r="158" customFormat="false" ht="35.1" hidden="false" customHeight="false" outlineLevel="0" collapsed="false">
      <c r="A158" s="15" t="s">
        <v>446</v>
      </c>
      <c r="B158" s="25" t="s">
        <v>28</v>
      </c>
      <c r="C158" s="25" t="s">
        <v>447</v>
      </c>
      <c r="D158" s="26" t="s">
        <v>448</v>
      </c>
      <c r="E158" s="27" t="s">
        <v>54</v>
      </c>
      <c r="F158" s="28" t="n">
        <v>84</v>
      </c>
      <c r="G158" s="28" t="n">
        <f aca="false">M158*H158</f>
        <v>33.146655415646</v>
      </c>
      <c r="H158" s="29" t="n">
        <v>39.46</v>
      </c>
      <c r="I158" s="30" t="s">
        <v>31</v>
      </c>
      <c r="J158" s="31" t="n">
        <v>1.2034</v>
      </c>
      <c r="K158" s="32" t="n">
        <f aca="false">(ROUND(G158*J158,2))</f>
        <v>39.89</v>
      </c>
      <c r="L158" s="32" t="n">
        <f aca="false">F158*K158</f>
        <v>3350.76</v>
      </c>
      <c r="M158" s="0" t="n">
        <v>0.840006472773593</v>
      </c>
    </row>
    <row r="159" customFormat="false" ht="24.55" hidden="false" customHeight="false" outlineLevel="0" collapsed="false">
      <c r="A159" s="15" t="s">
        <v>449</v>
      </c>
      <c r="B159" s="25" t="s">
        <v>28</v>
      </c>
      <c r="C159" s="25" t="s">
        <v>450</v>
      </c>
      <c r="D159" s="26" t="s">
        <v>451</v>
      </c>
      <c r="E159" s="27" t="s">
        <v>50</v>
      </c>
      <c r="F159" s="28" t="n">
        <v>1</v>
      </c>
      <c r="G159" s="28" t="n">
        <f aca="false">M159*H159</f>
        <v>302.351929810127</v>
      </c>
      <c r="H159" s="29" t="n">
        <v>359.94</v>
      </c>
      <c r="I159" s="30" t="s">
        <v>31</v>
      </c>
      <c r="J159" s="31" t="n">
        <v>1.2034</v>
      </c>
      <c r="K159" s="32" t="n">
        <f aca="false">(ROUND(G159*J159,2))</f>
        <v>363.85</v>
      </c>
      <c r="L159" s="32" t="n">
        <f aca="false">F159*K159</f>
        <v>363.85</v>
      </c>
      <c r="M159" s="0" t="n">
        <v>0.840006472773593</v>
      </c>
    </row>
    <row r="160" customFormat="false" ht="35.1" hidden="false" customHeight="false" outlineLevel="0" collapsed="false">
      <c r="A160" s="15" t="s">
        <v>452</v>
      </c>
      <c r="B160" s="25" t="s">
        <v>28</v>
      </c>
      <c r="C160" s="25" t="s">
        <v>453</v>
      </c>
      <c r="D160" s="26" t="s">
        <v>454</v>
      </c>
      <c r="E160" s="27" t="s">
        <v>50</v>
      </c>
      <c r="F160" s="28" t="n">
        <v>6</v>
      </c>
      <c r="G160" s="28" t="n">
        <f aca="false">M160*H160</f>
        <v>383.219352944041</v>
      </c>
      <c r="H160" s="29" t="n">
        <v>456.21</v>
      </c>
      <c r="I160" s="30" t="s">
        <v>31</v>
      </c>
      <c r="J160" s="31" t="n">
        <v>1.2034</v>
      </c>
      <c r="K160" s="32" t="n">
        <f aca="false">(ROUND(G160*J160,2))</f>
        <v>461.17</v>
      </c>
      <c r="L160" s="32" t="n">
        <f aca="false">F160*K160</f>
        <v>2767.02</v>
      </c>
      <c r="M160" s="0" t="n">
        <v>0.840006472773593</v>
      </c>
    </row>
    <row r="161" customFormat="false" ht="35.1" hidden="false" customHeight="false" outlineLevel="0" collapsed="false">
      <c r="A161" s="15" t="s">
        <v>455</v>
      </c>
      <c r="B161" s="25" t="s">
        <v>28</v>
      </c>
      <c r="C161" s="25" t="s">
        <v>456</v>
      </c>
      <c r="D161" s="26" t="s">
        <v>457</v>
      </c>
      <c r="E161" s="27" t="s">
        <v>50</v>
      </c>
      <c r="F161" s="28" t="n">
        <v>3</v>
      </c>
      <c r="G161" s="28" t="n">
        <f aca="false">M161*H161</f>
        <v>37.6742903038956</v>
      </c>
      <c r="H161" s="29" t="n">
        <v>44.85</v>
      </c>
      <c r="I161" s="30" t="s">
        <v>31</v>
      </c>
      <c r="J161" s="31" t="n">
        <v>1.2034</v>
      </c>
      <c r="K161" s="32" t="n">
        <f aca="false">(ROUND(G161*J161,2))</f>
        <v>45.34</v>
      </c>
      <c r="L161" s="32" t="n">
        <f aca="false">F161*K161</f>
        <v>136.02</v>
      </c>
      <c r="M161" s="0" t="n">
        <v>0.840006472773593</v>
      </c>
    </row>
    <row r="162" customFormat="false" ht="35.1" hidden="false" customHeight="false" outlineLevel="0" collapsed="false">
      <c r="A162" s="15" t="s">
        <v>458</v>
      </c>
      <c r="B162" s="25" t="s">
        <v>28</v>
      </c>
      <c r="C162" s="25" t="s">
        <v>459</v>
      </c>
      <c r="D162" s="26" t="s">
        <v>460</v>
      </c>
      <c r="E162" s="27" t="s">
        <v>50</v>
      </c>
      <c r="F162" s="28" t="n">
        <v>3</v>
      </c>
      <c r="G162" s="28" t="n">
        <f aca="false">M162*H162</f>
        <v>34.8350684259209</v>
      </c>
      <c r="H162" s="29" t="n">
        <v>41.47</v>
      </c>
      <c r="I162" s="30" t="s">
        <v>31</v>
      </c>
      <c r="J162" s="31" t="n">
        <v>1.2034</v>
      </c>
      <c r="K162" s="32" t="n">
        <f aca="false">(ROUND(G162*J162,2))</f>
        <v>41.92</v>
      </c>
      <c r="L162" s="32" t="n">
        <f aca="false">F162*K162</f>
        <v>125.76</v>
      </c>
      <c r="M162" s="0" t="n">
        <v>0.840006472773593</v>
      </c>
    </row>
    <row r="163" customFormat="false" ht="35.1" hidden="false" customHeight="false" outlineLevel="0" collapsed="false">
      <c r="A163" s="15" t="s">
        <v>461</v>
      </c>
      <c r="B163" s="25" t="s">
        <v>28</v>
      </c>
      <c r="C163" s="25" t="s">
        <v>462</v>
      </c>
      <c r="D163" s="26" t="s">
        <v>463</v>
      </c>
      <c r="E163" s="27" t="s">
        <v>50</v>
      </c>
      <c r="F163" s="28" t="n">
        <v>2</v>
      </c>
      <c r="G163" s="28" t="n">
        <f aca="false">M163*H163</f>
        <v>38.3126952232036</v>
      </c>
      <c r="H163" s="29" t="n">
        <v>45.61</v>
      </c>
      <c r="I163" s="30" t="s">
        <v>31</v>
      </c>
      <c r="J163" s="31" t="n">
        <v>1.2034</v>
      </c>
      <c r="K163" s="32" t="n">
        <f aca="false">(ROUND(G163*J163,2))</f>
        <v>46.11</v>
      </c>
      <c r="L163" s="32" t="n">
        <f aca="false">F163*K163</f>
        <v>92.22</v>
      </c>
      <c r="M163" s="0" t="n">
        <v>0.840006472773593</v>
      </c>
    </row>
    <row r="164" customFormat="false" ht="24.55" hidden="false" customHeight="false" outlineLevel="0" collapsed="false">
      <c r="A164" s="15" t="s">
        <v>464</v>
      </c>
      <c r="B164" s="25" t="s">
        <v>28</v>
      </c>
      <c r="C164" s="25" t="s">
        <v>465</v>
      </c>
      <c r="D164" s="26" t="s">
        <v>466</v>
      </c>
      <c r="E164" s="27" t="s">
        <v>50</v>
      </c>
      <c r="F164" s="28" t="n">
        <v>2</v>
      </c>
      <c r="G164" s="28" t="n">
        <f aca="false">M164*H164</f>
        <v>58.4728505697698</v>
      </c>
      <c r="H164" s="29" t="n">
        <v>69.61</v>
      </c>
      <c r="I164" s="30" t="s">
        <v>31</v>
      </c>
      <c r="J164" s="31" t="n">
        <v>1.2034</v>
      </c>
      <c r="K164" s="32" t="n">
        <f aca="false">(ROUND(G164*J164,2))</f>
        <v>70.37</v>
      </c>
      <c r="L164" s="32" t="n">
        <f aca="false">F164*K164</f>
        <v>140.74</v>
      </c>
      <c r="M164" s="0" t="n">
        <v>0.840006472773593</v>
      </c>
    </row>
    <row r="165" customFormat="false" ht="35.1" hidden="false" customHeight="false" outlineLevel="0" collapsed="false">
      <c r="A165" s="15" t="s">
        <v>467</v>
      </c>
      <c r="B165" s="25" t="s">
        <v>28</v>
      </c>
      <c r="C165" s="25" t="s">
        <v>468</v>
      </c>
      <c r="D165" s="26" t="s">
        <v>469</v>
      </c>
      <c r="E165" s="27" t="s">
        <v>50</v>
      </c>
      <c r="F165" s="28" t="n">
        <v>9</v>
      </c>
      <c r="G165" s="28" t="n">
        <f aca="false">M165*H165</f>
        <v>20.1097549581998</v>
      </c>
      <c r="H165" s="29" t="n">
        <v>23.94</v>
      </c>
      <c r="I165" s="30" t="s">
        <v>31</v>
      </c>
      <c r="J165" s="31" t="n">
        <v>1.2034</v>
      </c>
      <c r="K165" s="32" t="n">
        <f aca="false">(ROUND(G165*J165,2))</f>
        <v>24.2</v>
      </c>
      <c r="L165" s="32" t="n">
        <f aca="false">F165*K165</f>
        <v>217.8</v>
      </c>
      <c r="M165" s="0" t="n">
        <v>0.840006472773593</v>
      </c>
    </row>
    <row r="166" customFormat="false" ht="35.1" hidden="false" customHeight="false" outlineLevel="0" collapsed="false">
      <c r="A166" s="15" t="s">
        <v>470</v>
      </c>
      <c r="B166" s="25" t="s">
        <v>28</v>
      </c>
      <c r="C166" s="25" t="s">
        <v>471</v>
      </c>
      <c r="D166" s="26" t="s">
        <v>472</v>
      </c>
      <c r="E166" s="27" t="s">
        <v>50</v>
      </c>
      <c r="F166" s="28" t="n">
        <v>3</v>
      </c>
      <c r="G166" s="28" t="n">
        <f aca="false">M166*H166</f>
        <v>64.2688952319076</v>
      </c>
      <c r="H166" s="29" t="n">
        <v>76.51</v>
      </c>
      <c r="I166" s="30" t="s">
        <v>31</v>
      </c>
      <c r="J166" s="31" t="n">
        <v>1.2034</v>
      </c>
      <c r="K166" s="32" t="n">
        <f aca="false">(ROUND(G166*J166,2))</f>
        <v>77.34</v>
      </c>
      <c r="L166" s="32" t="n">
        <f aca="false">F166*K166</f>
        <v>232.02</v>
      </c>
      <c r="M166" s="0" t="n">
        <v>0.840006472773593</v>
      </c>
    </row>
    <row r="167" customFormat="false" ht="13.8" hidden="false" customHeight="false" outlineLevel="0" collapsed="false">
      <c r="A167" s="15" t="s">
        <v>473</v>
      </c>
      <c r="B167" s="16" t="s">
        <v>28</v>
      </c>
      <c r="C167" s="17"/>
      <c r="D167" s="14" t="s">
        <v>474</v>
      </c>
      <c r="E167" s="18" t="s">
        <v>30</v>
      </c>
      <c r="F167" s="19"/>
      <c r="G167" s="19"/>
      <c r="H167" s="20"/>
      <c r="I167" s="21" t="s">
        <v>31</v>
      </c>
      <c r="J167" s="33" t="n">
        <v>1.2034</v>
      </c>
      <c r="K167" s="23"/>
      <c r="L167" s="24" t="n">
        <f aca="false">SUM(L168:L170)</f>
        <v>3865.89</v>
      </c>
      <c r="M167" s="0" t="n">
        <v>0.840006472773593</v>
      </c>
    </row>
    <row r="168" customFormat="false" ht="35.1" hidden="false" customHeight="false" outlineLevel="0" collapsed="false">
      <c r="A168" s="15" t="s">
        <v>475</v>
      </c>
      <c r="B168" s="25" t="s">
        <v>28</v>
      </c>
      <c r="C168" s="25" t="s">
        <v>476</v>
      </c>
      <c r="D168" s="26" t="s">
        <v>477</v>
      </c>
      <c r="E168" s="27" t="s">
        <v>50</v>
      </c>
      <c r="F168" s="28" t="n">
        <v>3</v>
      </c>
      <c r="G168" s="28" t="n">
        <f aca="false">M168*H168</f>
        <v>455.594310638214</v>
      </c>
      <c r="H168" s="29" t="n">
        <v>542.37</v>
      </c>
      <c r="I168" s="30" t="s">
        <v>31</v>
      </c>
      <c r="J168" s="31" t="n">
        <v>1.2034</v>
      </c>
      <c r="K168" s="32" t="n">
        <f aca="false">(ROUND(G168*J168,2))</f>
        <v>548.26</v>
      </c>
      <c r="L168" s="32" t="n">
        <f aca="false">F168*K168</f>
        <v>1644.78</v>
      </c>
      <c r="M168" s="0" t="n">
        <v>0.840006472773593</v>
      </c>
    </row>
    <row r="169" customFormat="false" ht="46.5" hidden="false" customHeight="false" outlineLevel="0" collapsed="false">
      <c r="A169" s="15" t="s">
        <v>478</v>
      </c>
      <c r="B169" s="25" t="s">
        <v>28</v>
      </c>
      <c r="C169" s="25" t="s">
        <v>479</v>
      </c>
      <c r="D169" s="26" t="s">
        <v>480</v>
      </c>
      <c r="E169" s="27" t="s">
        <v>50</v>
      </c>
      <c r="F169" s="28" t="n">
        <v>1</v>
      </c>
      <c r="G169" s="28" t="n">
        <f aca="false">M169*H169</f>
        <v>1064.63260365798</v>
      </c>
      <c r="H169" s="29" t="n">
        <v>1267.41</v>
      </c>
      <c r="I169" s="30" t="s">
        <v>31</v>
      </c>
      <c r="J169" s="31" t="n">
        <v>1.2034</v>
      </c>
      <c r="K169" s="32" t="n">
        <f aca="false">(ROUND(G169*J169,2))</f>
        <v>1281.18</v>
      </c>
      <c r="L169" s="32" t="n">
        <f aca="false">F169*K169</f>
        <v>1281.18</v>
      </c>
      <c r="M169" s="0" t="n">
        <v>0.840006472773593</v>
      </c>
    </row>
    <row r="170" customFormat="false" ht="46.5" hidden="false" customHeight="false" outlineLevel="0" collapsed="false">
      <c r="A170" s="15" t="s">
        <v>481</v>
      </c>
      <c r="B170" s="25" t="s">
        <v>28</v>
      </c>
      <c r="C170" s="25" t="s">
        <v>482</v>
      </c>
      <c r="D170" s="26" t="s">
        <v>483</v>
      </c>
      <c r="E170" s="27" t="s">
        <v>50</v>
      </c>
      <c r="F170" s="28" t="n">
        <v>3</v>
      </c>
      <c r="G170" s="28" t="n">
        <f aca="false">M170*H170</f>
        <v>260.351606171447</v>
      </c>
      <c r="H170" s="29" t="n">
        <v>309.94</v>
      </c>
      <c r="I170" s="30" t="s">
        <v>31</v>
      </c>
      <c r="J170" s="31" t="n">
        <v>1.2034</v>
      </c>
      <c r="K170" s="32" t="n">
        <f aca="false">(ROUND(G170*J170,2))</f>
        <v>313.31</v>
      </c>
      <c r="L170" s="32" t="n">
        <f aca="false">F170*K170</f>
        <v>939.93</v>
      </c>
      <c r="M170" s="0" t="n">
        <v>0.840006472773593</v>
      </c>
    </row>
    <row r="171" customFormat="false" ht="13.8" hidden="false" customHeight="false" outlineLevel="0" collapsed="false">
      <c r="A171" s="15" t="s">
        <v>484</v>
      </c>
      <c r="B171" s="16" t="s">
        <v>28</v>
      </c>
      <c r="C171" s="17"/>
      <c r="D171" s="14" t="s">
        <v>485</v>
      </c>
      <c r="E171" s="18" t="s">
        <v>30</v>
      </c>
      <c r="F171" s="19"/>
      <c r="G171" s="19"/>
      <c r="H171" s="20"/>
      <c r="I171" s="21" t="s">
        <v>31</v>
      </c>
      <c r="J171" s="33" t="n">
        <v>1.2034</v>
      </c>
      <c r="K171" s="23"/>
      <c r="L171" s="24" t="n">
        <f aca="false">SUM(L172:L174)</f>
        <v>32197.83</v>
      </c>
      <c r="M171" s="0" t="n">
        <v>0.840006472773593</v>
      </c>
    </row>
    <row r="172" customFormat="false" ht="24.55" hidden="false" customHeight="false" outlineLevel="0" collapsed="false">
      <c r="A172" s="15" t="s">
        <v>486</v>
      </c>
      <c r="B172" s="25" t="s">
        <v>28</v>
      </c>
      <c r="C172" s="25" t="s">
        <v>487</v>
      </c>
      <c r="D172" s="26" t="s">
        <v>488</v>
      </c>
      <c r="E172" s="27" t="s">
        <v>50</v>
      </c>
      <c r="F172" s="28" t="n">
        <v>7</v>
      </c>
      <c r="G172" s="28" t="n">
        <f aca="false">M172*H172</f>
        <v>3627.39995137821</v>
      </c>
      <c r="H172" s="29" t="n">
        <v>4318.3</v>
      </c>
      <c r="I172" s="30" t="s">
        <v>31</v>
      </c>
      <c r="J172" s="31" t="n">
        <v>1.2034</v>
      </c>
      <c r="K172" s="32" t="n">
        <f aca="false">(ROUND(G172*J172,2))</f>
        <v>4365.21</v>
      </c>
      <c r="L172" s="32" t="n">
        <f aca="false">F172*K172</f>
        <v>30556.47</v>
      </c>
      <c r="M172" s="0" t="n">
        <v>0.840006472773593</v>
      </c>
    </row>
    <row r="173" customFormat="false" ht="35.1" hidden="false" customHeight="false" outlineLevel="0" collapsed="false">
      <c r="A173" s="15" t="s">
        <v>489</v>
      </c>
      <c r="B173" s="25" t="s">
        <v>28</v>
      </c>
      <c r="C173" s="25" t="s">
        <v>490</v>
      </c>
      <c r="D173" s="26" t="s">
        <v>491</v>
      </c>
      <c r="E173" s="27" t="s">
        <v>54</v>
      </c>
      <c r="F173" s="28" t="n">
        <v>28</v>
      </c>
      <c r="G173" s="28" t="n">
        <f aca="false">M173*H173</f>
        <v>37.3718879736972</v>
      </c>
      <c r="H173" s="29" t="n">
        <v>44.49</v>
      </c>
      <c r="I173" s="30" t="s">
        <v>31</v>
      </c>
      <c r="J173" s="31" t="n">
        <v>1.2034</v>
      </c>
      <c r="K173" s="32" t="n">
        <f aca="false">(ROUND(G173*J173,2))</f>
        <v>44.97</v>
      </c>
      <c r="L173" s="32" t="n">
        <f aca="false">F173*K173</f>
        <v>1259.16</v>
      </c>
      <c r="M173" s="0" t="n">
        <v>0.840006472773593</v>
      </c>
    </row>
    <row r="174" customFormat="false" ht="24.55" hidden="false" customHeight="false" outlineLevel="0" collapsed="false">
      <c r="A174" s="15" t="s">
        <v>492</v>
      </c>
      <c r="B174" s="25" t="s">
        <v>28</v>
      </c>
      <c r="C174" s="25" t="s">
        <v>493</v>
      </c>
      <c r="D174" s="26" t="s">
        <v>494</v>
      </c>
      <c r="E174" s="27" t="s">
        <v>54</v>
      </c>
      <c r="F174" s="28" t="n">
        <v>21</v>
      </c>
      <c r="G174" s="28" t="n">
        <f aca="false">M174*H174</f>
        <v>15.1201165099247</v>
      </c>
      <c r="H174" s="29" t="n">
        <v>18</v>
      </c>
      <c r="I174" s="30" t="s">
        <v>31</v>
      </c>
      <c r="J174" s="31" t="n">
        <v>1.2034</v>
      </c>
      <c r="K174" s="32" t="n">
        <f aca="false">(ROUND(G174*J174,2))</f>
        <v>18.2</v>
      </c>
      <c r="L174" s="32" t="n">
        <f aca="false">F174*K174</f>
        <v>382.2</v>
      </c>
      <c r="M174" s="0" t="n">
        <v>0.840006472773593</v>
      </c>
    </row>
    <row r="175" customFormat="false" ht="13.8" hidden="false" customHeight="false" outlineLevel="0" collapsed="false">
      <c r="A175" s="15" t="s">
        <v>495</v>
      </c>
      <c r="B175" s="16" t="s">
        <v>28</v>
      </c>
      <c r="C175" s="17"/>
      <c r="D175" s="14" t="s">
        <v>496</v>
      </c>
      <c r="E175" s="18" t="s">
        <v>30</v>
      </c>
      <c r="F175" s="19"/>
      <c r="G175" s="19"/>
      <c r="H175" s="20"/>
      <c r="I175" s="21" t="s">
        <v>31</v>
      </c>
      <c r="J175" s="33" t="n">
        <v>1.2034</v>
      </c>
      <c r="K175" s="23"/>
      <c r="L175" s="24" t="n">
        <f aca="false">SUM(L176:L179)</f>
        <v>17333.68</v>
      </c>
      <c r="M175" s="0" t="n">
        <v>0.840006472773593</v>
      </c>
    </row>
    <row r="176" customFormat="false" ht="24.55" hidden="false" customHeight="false" outlineLevel="0" collapsed="false">
      <c r="A176" s="15" t="s">
        <v>497</v>
      </c>
      <c r="B176" s="34" t="s">
        <v>28</v>
      </c>
      <c r="C176" s="34" t="s">
        <v>498</v>
      </c>
      <c r="D176" s="35" t="s">
        <v>499</v>
      </c>
      <c r="E176" s="36" t="s">
        <v>54</v>
      </c>
      <c r="F176" s="19" t="n">
        <v>75</v>
      </c>
      <c r="G176" s="19" t="n">
        <f aca="false">M176*H176</f>
        <v>139.558675386605</v>
      </c>
      <c r="H176" s="20" t="n">
        <v>166.14</v>
      </c>
      <c r="I176" s="21" t="s">
        <v>31</v>
      </c>
      <c r="J176" s="33" t="n">
        <v>1.2034</v>
      </c>
      <c r="K176" s="32" t="n">
        <f aca="false">(ROUND(G176*J176,2))</f>
        <v>167.94</v>
      </c>
      <c r="L176" s="32" t="n">
        <f aca="false">F176*K176</f>
        <v>12595.5</v>
      </c>
      <c r="M176" s="0" t="n">
        <v>0.840006472773593</v>
      </c>
    </row>
    <row r="177" customFormat="false" ht="24.55" hidden="false" customHeight="false" outlineLevel="0" collapsed="false">
      <c r="A177" s="15" t="s">
        <v>500</v>
      </c>
      <c r="B177" s="34" t="s">
        <v>28</v>
      </c>
      <c r="C177" s="34" t="s">
        <v>501</v>
      </c>
      <c r="D177" s="35" t="s">
        <v>502</v>
      </c>
      <c r="E177" s="36" t="s">
        <v>50</v>
      </c>
      <c r="F177" s="19" t="n">
        <v>6</v>
      </c>
      <c r="G177" s="19" t="n">
        <f aca="false">M177*H177</f>
        <v>347.871880569728</v>
      </c>
      <c r="H177" s="20" t="n">
        <v>414.13</v>
      </c>
      <c r="I177" s="21" t="s">
        <v>31</v>
      </c>
      <c r="J177" s="33" t="n">
        <v>1.2034</v>
      </c>
      <c r="K177" s="32" t="n">
        <f aca="false">(ROUND(G177*J177,2))</f>
        <v>418.63</v>
      </c>
      <c r="L177" s="32" t="n">
        <f aca="false">F177*K177</f>
        <v>2511.78</v>
      </c>
      <c r="M177" s="0" t="n">
        <v>0.840006472773593</v>
      </c>
    </row>
    <row r="178" customFormat="false" ht="24.55" hidden="false" customHeight="false" outlineLevel="0" collapsed="false">
      <c r="A178" s="15" t="s">
        <v>503</v>
      </c>
      <c r="B178" s="34" t="s">
        <v>28</v>
      </c>
      <c r="C178" s="34" t="s">
        <v>504</v>
      </c>
      <c r="D178" s="35" t="s">
        <v>505</v>
      </c>
      <c r="E178" s="36" t="s">
        <v>50</v>
      </c>
      <c r="F178" s="19" t="n">
        <v>2</v>
      </c>
      <c r="G178" s="19" t="n">
        <f aca="false">M178*H178</f>
        <v>463.171169022631</v>
      </c>
      <c r="H178" s="20" t="n">
        <v>551.39</v>
      </c>
      <c r="I178" s="21" t="s">
        <v>31</v>
      </c>
      <c r="J178" s="33" t="n">
        <v>1.2034</v>
      </c>
      <c r="K178" s="32" t="n">
        <f aca="false">(ROUND(G178*J178,2))</f>
        <v>557.38</v>
      </c>
      <c r="L178" s="32" t="n">
        <f aca="false">F178*K178</f>
        <v>1114.76</v>
      </c>
      <c r="M178" s="0" t="n">
        <v>0.840006472773593</v>
      </c>
    </row>
    <row r="179" customFormat="false" ht="13.8" hidden="false" customHeight="false" outlineLevel="0" collapsed="false">
      <c r="A179" s="15" t="s">
        <v>506</v>
      </c>
      <c r="B179" s="34" t="s">
        <v>507</v>
      </c>
      <c r="C179" s="34" t="s">
        <v>508</v>
      </c>
      <c r="D179" s="35" t="s">
        <v>509</v>
      </c>
      <c r="E179" s="36" t="s">
        <v>234</v>
      </c>
      <c r="F179" s="19" t="n">
        <v>2</v>
      </c>
      <c r="G179" s="19" t="n">
        <f aca="false">M179*H179</f>
        <v>461.87755905456</v>
      </c>
      <c r="H179" s="20" t="n">
        <v>549.85</v>
      </c>
      <c r="I179" s="21" t="s">
        <v>31</v>
      </c>
      <c r="J179" s="33" t="n">
        <v>1.2034</v>
      </c>
      <c r="K179" s="32" t="n">
        <f aca="false">(ROUND(G179*J179,2))</f>
        <v>555.82</v>
      </c>
      <c r="L179" s="32" t="n">
        <f aca="false">F179*K179</f>
        <v>1111.64</v>
      </c>
      <c r="M179" s="0" t="n">
        <v>0.840006472773593</v>
      </c>
    </row>
    <row r="180" customFormat="false" ht="13.8" hidden="false" customHeight="false" outlineLevel="0" collapsed="false">
      <c r="A180" s="15" t="s">
        <v>510</v>
      </c>
      <c r="B180" s="16" t="s">
        <v>28</v>
      </c>
      <c r="C180" s="17"/>
      <c r="D180" s="14" t="s">
        <v>511</v>
      </c>
      <c r="E180" s="18" t="s">
        <v>30</v>
      </c>
      <c r="F180" s="19"/>
      <c r="G180" s="19"/>
      <c r="H180" s="20"/>
      <c r="I180" s="21" t="s">
        <v>31</v>
      </c>
      <c r="J180" s="33" t="n">
        <v>1.2034</v>
      </c>
      <c r="K180" s="23"/>
      <c r="L180" s="24" t="n">
        <f aca="false">SUM(L181:L183)</f>
        <v>9789.1695</v>
      </c>
      <c r="M180" s="0" t="n">
        <v>0.840006472773593</v>
      </c>
    </row>
    <row r="181" customFormat="false" ht="35.1" hidden="false" customHeight="false" outlineLevel="0" collapsed="false">
      <c r="A181" s="15" t="s">
        <v>512</v>
      </c>
      <c r="B181" s="34" t="s">
        <v>28</v>
      </c>
      <c r="C181" s="34" t="s">
        <v>181</v>
      </c>
      <c r="D181" s="35" t="s">
        <v>182</v>
      </c>
      <c r="E181" s="36" t="s">
        <v>39</v>
      </c>
      <c r="F181" s="19" t="n">
        <v>112.2</v>
      </c>
      <c r="G181" s="19" t="n">
        <f aca="false">M181*H181</f>
        <v>0.596404595669251</v>
      </c>
      <c r="H181" s="20" t="n">
        <v>0.71</v>
      </c>
      <c r="I181" s="21" t="s">
        <v>31</v>
      </c>
      <c r="J181" s="33" t="n">
        <v>1.2034</v>
      </c>
      <c r="K181" s="32" t="n">
        <f aca="false">(ROUND(G181*J181,2))</f>
        <v>0.72</v>
      </c>
      <c r="L181" s="32" t="n">
        <f aca="false">F181*K181</f>
        <v>80.784</v>
      </c>
      <c r="M181" s="0" t="n">
        <v>0.840006472773593</v>
      </c>
    </row>
    <row r="182" customFormat="false" ht="24.55" hidden="false" customHeight="false" outlineLevel="0" collapsed="false">
      <c r="A182" s="15" t="s">
        <v>513</v>
      </c>
      <c r="B182" s="34" t="s">
        <v>28</v>
      </c>
      <c r="C182" s="34" t="s">
        <v>514</v>
      </c>
      <c r="D182" s="35" t="s">
        <v>515</v>
      </c>
      <c r="E182" s="36" t="s">
        <v>71</v>
      </c>
      <c r="F182" s="19" t="n">
        <v>5.61</v>
      </c>
      <c r="G182" s="19" t="n">
        <f aca="false">M182*H182</f>
        <v>156.678007301731</v>
      </c>
      <c r="H182" s="20" t="n">
        <v>186.52</v>
      </c>
      <c r="I182" s="21" t="s">
        <v>31</v>
      </c>
      <c r="J182" s="33" t="n">
        <v>1.2034</v>
      </c>
      <c r="K182" s="32" t="n">
        <f aca="false">(ROUND(G182*J182,2))</f>
        <v>188.55</v>
      </c>
      <c r="L182" s="32" t="n">
        <f aca="false">F182*K182</f>
        <v>1057.7655</v>
      </c>
      <c r="M182" s="0" t="n">
        <v>0.840006472773593</v>
      </c>
    </row>
    <row r="183" customFormat="false" ht="35.1" hidden="false" customHeight="false" outlineLevel="0" collapsed="false">
      <c r="A183" s="15" t="s">
        <v>516</v>
      </c>
      <c r="B183" s="34" t="s">
        <v>28</v>
      </c>
      <c r="C183" s="34" t="s">
        <v>517</v>
      </c>
      <c r="D183" s="35" t="s">
        <v>518</v>
      </c>
      <c r="E183" s="36" t="s">
        <v>39</v>
      </c>
      <c r="F183" s="19" t="n">
        <v>112.2</v>
      </c>
      <c r="G183" s="19" t="n">
        <f aca="false">M183*H183</f>
        <v>64.0672936784419</v>
      </c>
      <c r="H183" s="20" t="n">
        <v>76.27</v>
      </c>
      <c r="I183" s="21" t="s">
        <v>31</v>
      </c>
      <c r="J183" s="33" t="n">
        <v>1.2034</v>
      </c>
      <c r="K183" s="32" t="n">
        <f aca="false">(ROUND(G183*J183,2))</f>
        <v>77.1</v>
      </c>
      <c r="L183" s="32" t="n">
        <f aca="false">F183*K183</f>
        <v>8650.62</v>
      </c>
      <c r="M183" s="0" t="n">
        <v>0.840006472773593</v>
      </c>
    </row>
    <row r="184" customFormat="false" ht="13.8" hidden="false" customHeight="false" outlineLevel="0" collapsed="false">
      <c r="A184" s="15" t="s">
        <v>519</v>
      </c>
      <c r="B184" s="16" t="s">
        <v>28</v>
      </c>
      <c r="C184" s="17"/>
      <c r="D184" s="14" t="s">
        <v>520</v>
      </c>
      <c r="E184" s="18" t="s">
        <v>30</v>
      </c>
      <c r="F184" s="19"/>
      <c r="G184" s="19"/>
      <c r="H184" s="20"/>
      <c r="I184" s="21" t="s">
        <v>31</v>
      </c>
      <c r="J184" s="33" t="n">
        <v>1.2034</v>
      </c>
      <c r="K184" s="23"/>
      <c r="L184" s="24" t="n">
        <f aca="false">SUM(L185:L187)</f>
        <v>5676.4352</v>
      </c>
      <c r="M184" s="0" t="n">
        <v>0.840006472773593</v>
      </c>
    </row>
    <row r="185" customFormat="false" ht="24.55" hidden="false" customHeight="false" outlineLevel="0" collapsed="false">
      <c r="A185" s="15" t="s">
        <v>521</v>
      </c>
      <c r="B185" s="34" t="s">
        <v>28</v>
      </c>
      <c r="C185" s="34" t="s">
        <v>522</v>
      </c>
      <c r="D185" s="35" t="s">
        <v>523</v>
      </c>
      <c r="E185" s="36" t="s">
        <v>39</v>
      </c>
      <c r="F185" s="19" t="n">
        <v>680</v>
      </c>
      <c r="G185" s="19" t="n">
        <v>4.75</v>
      </c>
      <c r="H185" s="20" t="n">
        <v>5.64</v>
      </c>
      <c r="I185" s="21" t="s">
        <v>31</v>
      </c>
      <c r="J185" s="33" t="n">
        <v>1.2034</v>
      </c>
      <c r="K185" s="32" t="n">
        <f aca="false">(ROUND(G185*J185,2))</f>
        <v>5.72</v>
      </c>
      <c r="L185" s="32" t="n">
        <f aca="false">F185*K185</f>
        <v>3889.6</v>
      </c>
      <c r="M185" s="0" t="n">
        <v>0.8399</v>
      </c>
    </row>
    <row r="186" customFormat="false" ht="54.4" hidden="false" customHeight="false" outlineLevel="0" collapsed="false">
      <c r="A186" s="15" t="s">
        <v>524</v>
      </c>
      <c r="B186" s="34" t="s">
        <v>176</v>
      </c>
      <c r="C186" s="34" t="s">
        <v>525</v>
      </c>
      <c r="D186" s="35" t="s">
        <v>526</v>
      </c>
      <c r="E186" s="36" t="s">
        <v>238</v>
      </c>
      <c r="F186" s="19" t="n">
        <v>1</v>
      </c>
      <c r="G186" s="19" t="n">
        <v>633.935</v>
      </c>
      <c r="H186" s="20" t="n">
        <v>753.75</v>
      </c>
      <c r="I186" s="21" t="s">
        <v>31</v>
      </c>
      <c r="J186" s="33" t="n">
        <v>1.2034</v>
      </c>
      <c r="K186" s="32" t="n">
        <f aca="false">(ROUND(G186*J186,2))</f>
        <v>762.88</v>
      </c>
      <c r="L186" s="32" t="n">
        <f aca="false">F186*K186</f>
        <v>762.88</v>
      </c>
      <c r="M186" s="0" t="n">
        <v>0.840006472773593</v>
      </c>
    </row>
    <row r="187" customFormat="false" ht="24.55" hidden="false" customHeight="false" outlineLevel="0" collapsed="false">
      <c r="A187" s="15" t="s">
        <v>527</v>
      </c>
      <c r="B187" s="34" t="s">
        <v>28</v>
      </c>
      <c r="C187" s="34" t="s">
        <v>528</v>
      </c>
      <c r="D187" s="35" t="s">
        <v>529</v>
      </c>
      <c r="E187" s="36" t="s">
        <v>39</v>
      </c>
      <c r="F187" s="19" t="n">
        <v>294.24</v>
      </c>
      <c r="G187" s="19" t="n">
        <v>2.895</v>
      </c>
      <c r="H187" s="20" t="n">
        <v>3.46</v>
      </c>
      <c r="I187" s="21" t="s">
        <v>31</v>
      </c>
      <c r="J187" s="33" t="n">
        <v>1.2034</v>
      </c>
      <c r="K187" s="32" t="n">
        <f aca="false">(ROUND(G187*J187,2))</f>
        <v>3.48</v>
      </c>
      <c r="L187" s="32" t="n">
        <f aca="false">F187*K187</f>
        <v>1023.9552</v>
      </c>
      <c r="M187" s="0" t="n">
        <v>0.840006472773593</v>
      </c>
    </row>
    <row r="188" customFormat="false" ht="13.8" hidden="false" customHeight="false" outlineLevel="0" collapsed="false">
      <c r="L188" s="24" t="n">
        <f aca="false">SUM(L13,L22,L24,L27,L38,L41,L47,L54,L56,L62,L64,L71,L75,L83,L90,L96,L100,L104,L145,L155,L167,L171,L175,L180,L184)</f>
        <v>1636000.0037</v>
      </c>
    </row>
    <row r="191" customFormat="false" ht="13.8" hidden="false" customHeight="false" outlineLevel="0" collapsed="false">
      <c r="F191" s="37" t="s">
        <v>530</v>
      </c>
      <c r="G191" s="37"/>
      <c r="H191" s="37"/>
      <c r="I191" s="37"/>
      <c r="J191" s="37"/>
      <c r="K191" s="37"/>
      <c r="L191" s="37"/>
    </row>
    <row r="192" customFormat="false" ht="13.8" hidden="false" customHeight="false" outlineLevel="0" collapsed="false">
      <c r="D192" s="38"/>
      <c r="E192" s="39"/>
      <c r="F192" s="39"/>
      <c r="G192" s="39"/>
      <c r="H192" s="39"/>
      <c r="I192" s="39"/>
      <c r="J192" s="38"/>
    </row>
    <row r="193" customFormat="false" ht="13.8" hidden="false" customHeight="false" outlineLevel="0" collapsed="false">
      <c r="D193" s="40" t="s">
        <v>531</v>
      </c>
      <c r="E193" s="41"/>
      <c r="F193" s="41"/>
      <c r="G193" s="41"/>
      <c r="H193" s="41"/>
      <c r="I193" s="41"/>
      <c r="J193" s="42"/>
    </row>
    <row r="194" customFormat="false" ht="13.8" hidden="false" customHeight="false" outlineLevel="0" collapsed="false">
      <c r="D194" s="43" t="s">
        <v>532</v>
      </c>
      <c r="E194" s="41"/>
      <c r="F194" s="41"/>
      <c r="G194" s="41"/>
      <c r="H194" s="41"/>
      <c r="J194" s="44"/>
    </row>
  </sheetData>
  <mergeCells count="19">
    <mergeCell ref="A1:B1"/>
    <mergeCell ref="C1:H1"/>
    <mergeCell ref="A2:B2"/>
    <mergeCell ref="C2:H2"/>
    <mergeCell ref="A3:B3"/>
    <mergeCell ref="C3:H3"/>
    <mergeCell ref="A4:B4"/>
    <mergeCell ref="C4:H4"/>
    <mergeCell ref="A5:B5"/>
    <mergeCell ref="C5:H5"/>
    <mergeCell ref="A6:B6"/>
    <mergeCell ref="C6:H6"/>
    <mergeCell ref="A7:B7"/>
    <mergeCell ref="C7:H7"/>
    <mergeCell ref="A8:B8"/>
    <mergeCell ref="A9:B9"/>
    <mergeCell ref="C9:H9"/>
    <mergeCell ref="B12:K12"/>
    <mergeCell ref="F191:L191"/>
  </mergeCells>
  <conditionalFormatting sqref="D13:D187 B12 A13:A46 A64:A89 A167:A170 A175:A179 A184:A187">
    <cfRule type="expression" priority="2" aboveAverage="0" equalAverage="0" bottom="0" percent="0" rank="0" text="" dxfId="0">
      <formula>$C8=1</formula>
    </cfRule>
    <cfRule type="expression" priority="3" aboveAverage="0" equalAverage="0" bottom="0" percent="0" rank="0" text="" dxfId="1">
      <formula>OR($C8=0,$C8=2,$C8=3,$C8=4)</formula>
    </cfRule>
  </conditionalFormatting>
  <conditionalFormatting sqref="F148:F154 F92:F93 F34 F13:G14 F134:F135 F86:F89 F187 F128:F129 F122:F123 F118:F119 F15:F19 G15:G21 F22:G28 F38:G42 F83:G84 F175:G176 F184:G185 G186:G187 F183 F177:F178 G177:G179 F167:G170 F163:F166 F125:F126 G85:G89 F77:F80 G77:G82 F64:G76 G43:G46 F29:F32 G29:G37">
    <cfRule type="expression" priority="4" aboveAverage="0" equalAverage="0" bottom="0" percent="0" rank="0" text="" dxfId="2">
      <formula>$C13=1</formula>
    </cfRule>
    <cfRule type="expression" priority="5" aboveAverage="0" equalAverage="0" bottom="0" percent="0" rank="0" text="" dxfId="3">
      <formula>OR($C13=0,$C13=2,$C13=3,$C13=4)</formula>
    </cfRule>
  </conditionalFormatting>
  <conditionalFormatting sqref="A56 E56">
    <cfRule type="expression" priority="6" aboveAverage="0" equalAverage="0" bottom="0" percent="0" rank="0" text="" dxfId="4">
      <formula>$C56=1</formula>
    </cfRule>
    <cfRule type="expression" priority="7" aboveAverage="0" equalAverage="0" bottom="0" percent="0" rank="0" text="" dxfId="5">
      <formula>OR($C56=0,$C56=2,$C56=3,$C56=4)</formula>
    </cfRule>
  </conditionalFormatting>
  <conditionalFormatting sqref="F56:G56">
    <cfRule type="expression" priority="8" aboveAverage="0" equalAverage="0" bottom="0" percent="0" rank="0" text="" dxfId="6">
      <formula>$C56=1</formula>
    </cfRule>
    <cfRule type="expression" priority="9" aboveAverage="0" equalAverage="0" bottom="0" percent="0" rank="0" text="" dxfId="7">
      <formula>OR($C56=0,$C56=2,$C56=3,$C56=4)</formula>
    </cfRule>
  </conditionalFormatting>
  <conditionalFormatting sqref="E57 A57:A61">
    <cfRule type="expression" priority="10" aboveAverage="0" equalAverage="0" bottom="0" percent="0" rank="0" text="" dxfId="8">
      <formula>$C57=1</formula>
    </cfRule>
    <cfRule type="expression" priority="11" aboveAverage="0" equalAverage="0" bottom="0" percent="0" rank="0" text="" dxfId="9">
      <formula>OR($C57=0,$C57=2,$C57=3,$C57=4)</formula>
    </cfRule>
  </conditionalFormatting>
  <conditionalFormatting sqref="F57">
    <cfRule type="expression" priority="12" aboveAverage="0" equalAverage="0" bottom="0" percent="0" rank="0" text="" dxfId="10">
      <formula>$C57=1</formula>
    </cfRule>
    <cfRule type="expression" priority="13" aboveAverage="0" equalAverage="0" bottom="0" percent="0" rank="0" text="" dxfId="11">
      <formula>OR($C57=0,$C57=2,$C57=3,$C57=4)</formula>
    </cfRule>
  </conditionalFormatting>
  <conditionalFormatting sqref="E58:E60">
    <cfRule type="expression" priority="14" aboveAverage="0" equalAverage="0" bottom="0" percent="0" rank="0" text="" dxfId="12">
      <formula>$C58=1</formula>
    </cfRule>
    <cfRule type="expression" priority="15" aboveAverage="0" equalAverage="0" bottom="0" percent="0" rank="0" text="" dxfId="13">
      <formula>OR($C58=0,$C58=2,$C58=3,$C58=4)</formula>
    </cfRule>
  </conditionalFormatting>
  <conditionalFormatting sqref="F58:F60">
    <cfRule type="expression" priority="16" aboveAverage="0" equalAverage="0" bottom="0" percent="0" rank="0" text="" dxfId="14">
      <formula>$C58=1</formula>
    </cfRule>
    <cfRule type="expression" priority="17" aboveAverage="0" equalAverage="0" bottom="0" percent="0" rank="0" text="" dxfId="15">
      <formula>OR($C58=0,$C58=2,$C58=3,$C58=4)</formula>
    </cfRule>
  </conditionalFormatting>
  <conditionalFormatting sqref="A90 E90">
    <cfRule type="expression" priority="18" aboveAverage="0" equalAverage="0" bottom="0" percent="0" rank="0" text="" dxfId="16">
      <formula>$C90=1</formula>
    </cfRule>
    <cfRule type="expression" priority="19" aboveAverage="0" equalAverage="0" bottom="0" percent="0" rank="0" text="" dxfId="17">
      <formula>OR($C90=0,$C90=2,$C90=3,$C90=4)</formula>
    </cfRule>
  </conditionalFormatting>
  <conditionalFormatting sqref="F90:G90">
    <cfRule type="expression" priority="20" aboveAverage="0" equalAverage="0" bottom="0" percent="0" rank="0" text="" dxfId="18">
      <formula>$C90=1</formula>
    </cfRule>
    <cfRule type="expression" priority="21" aboveAverage="0" equalAverage="0" bottom="0" percent="0" rank="0" text="" dxfId="19">
      <formula>OR($C90=0,$C90=2,$C90=3,$C90=4)</formula>
    </cfRule>
  </conditionalFormatting>
  <conditionalFormatting sqref="E91 E96 A91:A96">
    <cfRule type="expression" priority="22" aboveAverage="0" equalAverage="0" bottom="0" percent="0" rank="0" text="" dxfId="20">
      <formula>$C91=1</formula>
    </cfRule>
    <cfRule type="expression" priority="23" aboveAverage="0" equalAverage="0" bottom="0" percent="0" rank="0" text="" dxfId="21">
      <formula>OR($C91=0,$C91=2,$C91=3,$C91=4)</formula>
    </cfRule>
  </conditionalFormatting>
  <conditionalFormatting sqref="F91 F96:G96">
    <cfRule type="expression" priority="24" aboveAverage="0" equalAverage="0" bottom="0" percent="0" rank="0" text="" dxfId="22">
      <formula>$C91=1</formula>
    </cfRule>
    <cfRule type="expression" priority="25" aboveAverage="0" equalAverage="0" bottom="0" percent="0" rank="0" text="" dxfId="23">
      <formula>OR($C91=0,$C91=2,$C91=3,$C91=4)</formula>
    </cfRule>
  </conditionalFormatting>
  <conditionalFormatting sqref="E36">
    <cfRule type="expression" priority="26" aboveAverage="0" equalAverage="0" bottom="0" percent="0" rank="0" text="" dxfId="24">
      <formula>$C36=1</formula>
    </cfRule>
    <cfRule type="expression" priority="27" aboveAverage="0" equalAverage="0" bottom="0" percent="0" rank="0" text="" dxfId="25">
      <formula>OR($C36=0,$C36=2,$C36=3,$C36=4)</formula>
    </cfRule>
  </conditionalFormatting>
  <conditionalFormatting sqref="F36">
    <cfRule type="expression" priority="28" aboveAverage="0" equalAverage="0" bottom="0" percent="0" rank="0" text="" dxfId="26">
      <formula>$C36=1</formula>
    </cfRule>
    <cfRule type="expression" priority="29" aboveAverage="0" equalAverage="0" bottom="0" percent="0" rank="0" text="" dxfId="27">
      <formula>OR($C36=0,$C36=2,$C36=3,$C36=4)</formula>
    </cfRule>
  </conditionalFormatting>
  <conditionalFormatting sqref="E35">
    <cfRule type="expression" priority="30" aboveAverage="0" equalAverage="0" bottom="0" percent="0" rank="0" text="" dxfId="28">
      <formula>$C35=1</formula>
    </cfRule>
    <cfRule type="expression" priority="31" aboveAverage="0" equalAverage="0" bottom="0" percent="0" rank="0" text="" dxfId="29">
      <formula>OR($C35=0,$C35=2,$C35=3,$C35=4)</formula>
    </cfRule>
  </conditionalFormatting>
  <conditionalFormatting sqref="F35">
    <cfRule type="expression" priority="32" aboveAverage="0" equalAverage="0" bottom="0" percent="0" rank="0" text="" dxfId="30">
      <formula>$C35=1</formula>
    </cfRule>
    <cfRule type="expression" priority="33" aboveAverage="0" equalAverage="0" bottom="0" percent="0" rank="0" text="" dxfId="31">
      <formula>OR($C35=0,$C35=2,$C35=3,$C35=4)</formula>
    </cfRule>
  </conditionalFormatting>
  <conditionalFormatting sqref="E43:E45 E47:E50 E52:E53 A47:A53">
    <cfRule type="expression" priority="34" aboveAverage="0" equalAverage="0" bottom="0" percent="0" rank="0" text="" dxfId="32">
      <formula>$C27=1</formula>
    </cfRule>
    <cfRule type="expression" priority="35" aboveAverage="0" equalAverage="0" bottom="0" percent="0" rank="0" text="" dxfId="33">
      <formula>OR($C27=0,$C27=2,$C27=3,$C27=4)</formula>
    </cfRule>
  </conditionalFormatting>
  <conditionalFormatting sqref="F43:F45 F52:F53 F47:G47 F48:F50">
    <cfRule type="expression" priority="36" aboveAverage="0" equalAverage="0" bottom="0" percent="0" rank="0" text="" dxfId="34">
      <formula>$C43=1</formula>
    </cfRule>
    <cfRule type="expression" priority="37" aboveAverage="0" equalAverage="0" bottom="0" percent="0" rank="0" text="" dxfId="35">
      <formula>OR($C43=0,$C43=2,$C43=3,$C43=4)</formula>
    </cfRule>
  </conditionalFormatting>
  <conditionalFormatting sqref="E94">
    <cfRule type="expression" priority="38" aboveAverage="0" equalAverage="0" bottom="0" percent="0" rank="0" text="" dxfId="36">
      <formula>$C94=1</formula>
    </cfRule>
    <cfRule type="expression" priority="39" aboveAverage="0" equalAverage="0" bottom="0" percent="0" rank="0" text="" dxfId="37">
      <formula>OR($C94=0,$C94=2,$C94=3,$C94=4)</formula>
    </cfRule>
  </conditionalFormatting>
  <conditionalFormatting sqref="F94">
    <cfRule type="expression" priority="40" aboveAverage="0" equalAverage="0" bottom="0" percent="0" rank="0" text="" dxfId="38">
      <formula>$C94=1</formula>
    </cfRule>
    <cfRule type="expression" priority="41" aboveAverage="0" equalAverage="0" bottom="0" percent="0" rank="0" text="" dxfId="39">
      <formula>OR($C94=0,$C94=2,$C94=3,$C94=4)</formula>
    </cfRule>
  </conditionalFormatting>
  <conditionalFormatting sqref="E97:E98 E100:E106 A97:A144">
    <cfRule type="expression" priority="42" aboveAverage="0" equalAverage="0" bottom="0" percent="0" rank="0" text="" dxfId="40">
      <formula>$C97=1</formula>
    </cfRule>
    <cfRule type="expression" priority="43" aboveAverage="0" equalAverage="0" bottom="0" percent="0" rank="0" text="" dxfId="41">
      <formula>OR($C97=0,$C97=2,$C97=3,$C97=4)</formula>
    </cfRule>
  </conditionalFormatting>
  <conditionalFormatting sqref="F100:G100 F97:F98 F104:G104 F105:F106 F101:F103">
    <cfRule type="expression" priority="44" aboveAverage="0" equalAverage="0" bottom="0" percent="0" rank="0" text="" dxfId="42">
      <formula>$C97=1</formula>
    </cfRule>
    <cfRule type="expression" priority="45" aboveAverage="0" equalAverage="0" bottom="0" percent="0" rank="0" text="" dxfId="43">
      <formula>OR($C97=0,$C97=2,$C97=3,$C97=4)</formula>
    </cfRule>
  </conditionalFormatting>
  <conditionalFormatting sqref="E46">
    <cfRule type="expression" priority="46" aboveAverage="0" equalAverage="0" bottom="0" percent="0" rank="0" text="" dxfId="44">
      <formula>$C46=1</formula>
    </cfRule>
    <cfRule type="expression" priority="47" aboveAverage="0" equalAverage="0" bottom="0" percent="0" rank="0" text="" dxfId="45">
      <formula>OR($C46=0,$C46=2,$C46=3,$C46=4)</formula>
    </cfRule>
  </conditionalFormatting>
  <conditionalFormatting sqref="F46">
    <cfRule type="expression" priority="48" aboveAverage="0" equalAverage="0" bottom="0" percent="0" rank="0" text="" dxfId="46">
      <formula>$C46=1</formula>
    </cfRule>
    <cfRule type="expression" priority="49" aboveAverage="0" equalAverage="0" bottom="0" percent="0" rank="0" text="" dxfId="47">
      <formula>OR($C46=0,$C46=2,$C46=3,$C46=4)</formula>
    </cfRule>
  </conditionalFormatting>
  <conditionalFormatting sqref="A54:A55 E54:E55">
    <cfRule type="expression" priority="50" aboveAverage="0" equalAverage="0" bottom="0" percent="0" rank="0" text="" dxfId="48">
      <formula>$C54=1</formula>
    </cfRule>
    <cfRule type="expression" priority="51" aboveAverage="0" equalAverage="0" bottom="0" percent="0" rank="0" text="" dxfId="49">
      <formula>OR($C54=0,$C54=2,$C54=3,$C54=4)</formula>
    </cfRule>
  </conditionalFormatting>
  <conditionalFormatting sqref="F54:G54 F55">
    <cfRule type="expression" priority="52" aboveAverage="0" equalAverage="0" bottom="0" percent="0" rank="0" text="" dxfId="50">
      <formula>$C54=1</formula>
    </cfRule>
    <cfRule type="expression" priority="53" aboveAverage="0" equalAverage="0" bottom="0" percent="0" rank="0" text="" dxfId="51">
      <formula>OR($C54=0,$C54=2,$C54=3,$C54=4)</formula>
    </cfRule>
  </conditionalFormatting>
  <conditionalFormatting sqref="E99">
    <cfRule type="expression" priority="54" aboveAverage="0" equalAverage="0" bottom="0" percent="0" rank="0" text="" dxfId="52">
      <formula>$C99=1</formula>
    </cfRule>
    <cfRule type="expression" priority="55" aboveAverage="0" equalAverage="0" bottom="0" percent="0" rank="0" text="" dxfId="53">
      <formula>OR($C99=0,$C99=2,$C99=3,$C99=4)</formula>
    </cfRule>
  </conditionalFormatting>
  <conditionalFormatting sqref="F99">
    <cfRule type="expression" priority="56" aboveAverage="0" equalAverage="0" bottom="0" percent="0" rank="0" text="" dxfId="54">
      <formula>$C99=1</formula>
    </cfRule>
    <cfRule type="expression" priority="57" aboveAverage="0" equalAverage="0" bottom="0" percent="0" rank="0" text="" dxfId="55">
      <formula>OR($C99=0,$C99=2,$C99=3,$C99=4)</formula>
    </cfRule>
  </conditionalFormatting>
  <conditionalFormatting sqref="E51">
    <cfRule type="expression" priority="58" aboveAverage="0" equalAverage="0" bottom="0" percent="0" rank="0" text="" dxfId="56">
      <formula>$C51=1</formula>
    </cfRule>
    <cfRule type="expression" priority="59" aboveAverage="0" equalAverage="0" bottom="0" percent="0" rank="0" text="" dxfId="57">
      <formula>OR($C51=0,$C51=2,$C51=3,$C51=4)</formula>
    </cfRule>
  </conditionalFormatting>
  <conditionalFormatting sqref="F51">
    <cfRule type="expression" priority="60" aboveAverage="0" equalAverage="0" bottom="0" percent="0" rank="0" text="" dxfId="58">
      <formula>$C51=1</formula>
    </cfRule>
    <cfRule type="expression" priority="61" aboveAverage="0" equalAverage="0" bottom="0" percent="0" rank="0" text="" dxfId="59">
      <formula>OR($C51=0,$C51=2,$C51=3,$C51=4)</formula>
    </cfRule>
  </conditionalFormatting>
  <conditionalFormatting sqref="E33">
    <cfRule type="expression" priority="62" aboveAverage="0" equalAverage="0" bottom="0" percent="0" rank="0" text="" dxfId="60">
      <formula>$C33=1</formula>
    </cfRule>
    <cfRule type="expression" priority="63" aboveAverage="0" equalAverage="0" bottom="0" percent="0" rank="0" text="" dxfId="61">
      <formula>OR($C33=0,$C33=2,$C33=3,$C33=4)</formula>
    </cfRule>
  </conditionalFormatting>
  <conditionalFormatting sqref="F33">
    <cfRule type="expression" priority="64" aboveAverage="0" equalAverage="0" bottom="0" percent="0" rank="0" text="" dxfId="62">
      <formula>$C33=1</formula>
    </cfRule>
    <cfRule type="expression" priority="65" aboveAverage="0" equalAverage="0" bottom="0" percent="0" rank="0" text="" dxfId="63">
      <formula>OR($C33=0,$C33=2,$C33=3,$C33=4)</formula>
    </cfRule>
  </conditionalFormatting>
  <conditionalFormatting sqref="E107:E113">
    <cfRule type="expression" priority="66" aboveAverage="0" equalAverage="0" bottom="0" percent="0" rank="0" text="" dxfId="64">
      <formula>$C107=1</formula>
    </cfRule>
    <cfRule type="expression" priority="67" aboveAverage="0" equalAverage="0" bottom="0" percent="0" rank="0" text="" dxfId="65">
      <formula>OR($C107=0,$C107=2,$C107=3,$C107=4)</formula>
    </cfRule>
  </conditionalFormatting>
  <conditionalFormatting sqref="F107:F113">
    <cfRule type="expression" priority="68" aboveAverage="0" equalAverage="0" bottom="0" percent="0" rank="0" text="" dxfId="66">
      <formula>$C107=1</formula>
    </cfRule>
    <cfRule type="expression" priority="69" aboveAverage="0" equalAverage="0" bottom="0" percent="0" rank="0" text="" dxfId="67">
      <formula>OR($C107=0,$C107=2,$C107=3,$C107=4)</formula>
    </cfRule>
  </conditionalFormatting>
  <conditionalFormatting sqref="E116">
    <cfRule type="expression" priority="70" aboveAverage="0" equalAverage="0" bottom="0" percent="0" rank="0" text="" dxfId="68">
      <formula>$C116=1</formula>
    </cfRule>
    <cfRule type="expression" priority="71" aboveAverage="0" equalAverage="0" bottom="0" percent="0" rank="0" text="" dxfId="69">
      <formula>OR($C116=0,$C116=2,$C116=3,$C116=4)</formula>
    </cfRule>
  </conditionalFormatting>
  <conditionalFormatting sqref="F116">
    <cfRule type="expression" priority="72" aboveAverage="0" equalAverage="0" bottom="0" percent="0" rank="0" text="" dxfId="70">
      <formula>$C116=1</formula>
    </cfRule>
    <cfRule type="expression" priority="73" aboveAverage="0" equalAverage="0" bottom="0" percent="0" rank="0" text="" dxfId="71">
      <formula>OR($C116=0,$C116=2,$C116=3,$C116=4)</formula>
    </cfRule>
  </conditionalFormatting>
  <conditionalFormatting sqref="A145 E145">
    <cfRule type="expression" priority="74" aboveAverage="0" equalAverage="0" bottom="0" percent="0" rank="0" text="" dxfId="72">
      <formula>$C145=1</formula>
    </cfRule>
    <cfRule type="expression" priority="75" aboveAverage="0" equalAverage="0" bottom="0" percent="0" rank="0" text="" dxfId="73">
      <formula>OR($C145=0,$C145=2,$C145=3,$C145=4)</formula>
    </cfRule>
  </conditionalFormatting>
  <conditionalFormatting sqref="F145:G145">
    <cfRule type="expression" priority="76" aboveAverage="0" equalAverage="0" bottom="0" percent="0" rank="0" text="" dxfId="74">
      <formula>$C145=1</formula>
    </cfRule>
    <cfRule type="expression" priority="77" aboveAverage="0" equalAverage="0" bottom="0" percent="0" rank="0" text="" dxfId="75">
      <formula>OR($C145=0,$C145=2,$C145=3,$C145=4)</formula>
    </cfRule>
  </conditionalFormatting>
  <conditionalFormatting sqref="E146 A146:A154">
    <cfRule type="expression" priority="78" aboveAverage="0" equalAverage="0" bottom="0" percent="0" rank="0" text="" dxfId="76">
      <formula>$C146=1</formula>
    </cfRule>
    <cfRule type="expression" priority="79" aboveAverage="0" equalAverage="0" bottom="0" percent="0" rank="0" text="" dxfId="77">
      <formula>OR($C146=0,$C146=2,$C146=3,$C146=4)</formula>
    </cfRule>
  </conditionalFormatting>
  <conditionalFormatting sqref="F146">
    <cfRule type="expression" priority="80" aboveAverage="0" equalAverage="0" bottom="0" percent="0" rank="0" text="" dxfId="78">
      <formula>$C146=1</formula>
    </cfRule>
    <cfRule type="expression" priority="81" aboveAverage="0" equalAverage="0" bottom="0" percent="0" rank="0" text="" dxfId="79">
      <formula>OR($C146=0,$C146=2,$C146=3,$C146=4)</formula>
    </cfRule>
  </conditionalFormatting>
  <conditionalFormatting sqref="E147 E155:E156 E162 A155:A166">
    <cfRule type="expression" priority="82" aboveAverage="0" equalAverage="0" bottom="0" percent="0" rank="0" text="" dxfId="80">
      <formula>$C115=1</formula>
    </cfRule>
    <cfRule type="expression" priority="83" aboveAverage="0" equalAverage="0" bottom="0" percent="0" rank="0" text="" dxfId="81">
      <formula>OR($C115=0,$C115=2,$C115=3,$C115=4)</formula>
    </cfRule>
  </conditionalFormatting>
  <conditionalFormatting sqref="F147 F162 F155:G155 F156">
    <cfRule type="expression" priority="84" aboveAverage="0" equalAverage="0" bottom="0" percent="0" rank="0" text="" dxfId="82">
      <formula>$C147=1</formula>
    </cfRule>
    <cfRule type="expression" priority="85" aboveAverage="0" equalAverage="0" bottom="0" percent="0" rank="0" text="" dxfId="83">
      <formula>OR($C147=0,$C147=2,$C147=3,$C147=4)</formula>
    </cfRule>
  </conditionalFormatting>
  <conditionalFormatting sqref="E120">
    <cfRule type="expression" priority="86" aboveAverage="0" equalAverage="0" bottom="0" percent="0" rank="0" text="" dxfId="84">
      <formula>$C120=1</formula>
    </cfRule>
    <cfRule type="expression" priority="87" aboveAverage="0" equalAverage="0" bottom="0" percent="0" rank="0" text="" dxfId="85">
      <formula>OR($C120=0,$C120=2,$C120=3,$C120=4)</formula>
    </cfRule>
  </conditionalFormatting>
  <conditionalFormatting sqref="F120">
    <cfRule type="expression" priority="88" aboveAverage="0" equalAverage="0" bottom="0" percent="0" rank="0" text="" dxfId="86">
      <formula>$C120=1</formula>
    </cfRule>
    <cfRule type="expression" priority="89" aboveAverage="0" equalAverage="0" bottom="0" percent="0" rank="0" text="" dxfId="87">
      <formula>OR($C120=0,$C120=2,$C120=3,$C120=4)</formula>
    </cfRule>
  </conditionalFormatting>
  <conditionalFormatting sqref="E157:E161">
    <cfRule type="expression" priority="90" aboveAverage="0" equalAverage="0" bottom="0" percent="0" rank="0" text="" dxfId="88">
      <formula>$C157=1</formula>
    </cfRule>
    <cfRule type="expression" priority="91" aboveAverage="0" equalAverage="0" bottom="0" percent="0" rank="0" text="" dxfId="89">
      <formula>OR($C157=0,$C157=2,$C157=3,$C157=4)</formula>
    </cfRule>
  </conditionalFormatting>
  <conditionalFormatting sqref="F157:F161">
    <cfRule type="expression" priority="92" aboveAverage="0" equalAverage="0" bottom="0" percent="0" rank="0" text="" dxfId="90">
      <formula>$C157=1</formula>
    </cfRule>
    <cfRule type="expression" priority="93" aboveAverage="0" equalAverage="0" bottom="0" percent="0" rank="0" text="" dxfId="91">
      <formula>OR($C157=0,$C157=2,$C157=3,$C157=4)</formula>
    </cfRule>
  </conditionalFormatting>
  <conditionalFormatting sqref="E81">
    <cfRule type="expression" priority="94" aboveAverage="0" equalAverage="0" bottom="0" percent="0" rank="0" text="" dxfId="92">
      <formula>$C81=1</formula>
    </cfRule>
    <cfRule type="expression" priority="95" aboveAverage="0" equalAverage="0" bottom="0" percent="0" rank="0" text="" dxfId="93">
      <formula>OR($C81=0,$C81=2,$C81=3,$C81=4)</formula>
    </cfRule>
  </conditionalFormatting>
  <conditionalFormatting sqref="F81">
    <cfRule type="expression" priority="96" aboveAverage="0" equalAverage="0" bottom="0" percent="0" rank="0" text="" dxfId="94">
      <formula>$C81=1</formula>
    </cfRule>
    <cfRule type="expression" priority="97" aboveAverage="0" equalAverage="0" bottom="0" percent="0" rank="0" text="" dxfId="95">
      <formula>OR($C81=0,$C81=2,$C81=3,$C81=4)</formula>
    </cfRule>
  </conditionalFormatting>
  <conditionalFormatting sqref="E82">
    <cfRule type="expression" priority="98" aboveAverage="0" equalAverage="0" bottom="0" percent="0" rank="0" text="" dxfId="96">
      <formula>$C82=1</formula>
    </cfRule>
    <cfRule type="expression" priority="99" aboveAverage="0" equalAverage="0" bottom="0" percent="0" rank="0" text="" dxfId="97">
      <formula>OR($C82=0,$C82=2,$C82=3,$C82=4)</formula>
    </cfRule>
  </conditionalFormatting>
  <conditionalFormatting sqref="F82">
    <cfRule type="expression" priority="100" aboveAverage="0" equalAverage="0" bottom="0" percent="0" rank="0" text="" dxfId="98">
      <formula>$C82=1</formula>
    </cfRule>
    <cfRule type="expression" priority="101" aboveAverage="0" equalAverage="0" bottom="0" percent="0" rank="0" text="" dxfId="99">
      <formula>OR($C82=0,$C82=2,$C82=3,$C82=4)</formula>
    </cfRule>
  </conditionalFormatting>
  <conditionalFormatting sqref="E180:E182 A180:A183">
    <cfRule type="expression" priority="102" aboveAverage="0" equalAverage="0" bottom="0" percent="0" rank="0" text="" dxfId="100">
      <formula>$C180=1</formula>
    </cfRule>
    <cfRule type="expression" priority="103" aboveAverage="0" equalAverage="0" bottom="0" percent="0" rank="0" text="" dxfId="101">
      <formula>OR($C180=0,$C180=2,$C180=3,$C180=4)</formula>
    </cfRule>
  </conditionalFormatting>
  <conditionalFormatting sqref="F180:G180 F181:F182">
    <cfRule type="expression" priority="104" aboveAverage="0" equalAverage="0" bottom="0" percent="0" rank="0" text="" dxfId="102">
      <formula>$C180=1</formula>
    </cfRule>
    <cfRule type="expression" priority="105" aboveAverage="0" equalAverage="0" bottom="0" percent="0" rank="0" text="" dxfId="103">
      <formula>OR($C180=0,$C180=2,$C180=3,$C180=4)</formula>
    </cfRule>
  </conditionalFormatting>
  <conditionalFormatting sqref="E95">
    <cfRule type="expression" priority="106" aboveAverage="0" equalAverage="0" bottom="0" percent="0" rank="0" text="" dxfId="104">
      <formula>$C95=1</formula>
    </cfRule>
    <cfRule type="expression" priority="107" aboveAverage="0" equalAverage="0" bottom="0" percent="0" rank="0" text="" dxfId="105">
      <formula>OR($C95=0,$C95=2,$C95=3,$C95=4)</formula>
    </cfRule>
  </conditionalFormatting>
  <conditionalFormatting sqref="F95">
    <cfRule type="expression" priority="108" aboveAverage="0" equalAverage="0" bottom="0" percent="0" rank="0" text="" dxfId="106">
      <formula>$C95=1</formula>
    </cfRule>
    <cfRule type="expression" priority="109" aboveAverage="0" equalAverage="0" bottom="0" percent="0" rank="0" text="" dxfId="107">
      <formula>OR($C95=0,$C95=2,$C95=3,$C95=4)</formula>
    </cfRule>
  </conditionalFormatting>
  <conditionalFormatting sqref="A62 E62">
    <cfRule type="expression" priority="110" aboveAverage="0" equalAverage="0" bottom="0" percent="0" rank="0" text="" dxfId="108">
      <formula>$C62=1</formula>
    </cfRule>
    <cfRule type="expression" priority="111" aboveAverage="0" equalAverage="0" bottom="0" percent="0" rank="0" text="" dxfId="109">
      <formula>OR($C62=0,$C62=2,$C62=3,$C62=4)</formula>
    </cfRule>
  </conditionalFormatting>
  <conditionalFormatting sqref="F62:G62">
    <cfRule type="expression" priority="112" aboveAverage="0" equalAverage="0" bottom="0" percent="0" rank="0" text="" dxfId="110">
      <formula>$C62=1</formula>
    </cfRule>
    <cfRule type="expression" priority="113" aboveAverage="0" equalAverage="0" bottom="0" percent="0" rank="0" text="" dxfId="111">
      <formula>OR($C62=0,$C62=2,$C62=3,$C62=4)</formula>
    </cfRule>
  </conditionalFormatting>
  <conditionalFormatting sqref="A63 E63">
    <cfRule type="expression" priority="114" aboveAverage="0" equalAverage="0" bottom="0" percent="0" rank="0" text="" dxfId="112">
      <formula>$C63=1</formula>
    </cfRule>
    <cfRule type="expression" priority="115" aboveAverage="0" equalAverage="0" bottom="0" percent="0" rank="0" text="" dxfId="113">
      <formula>OR($C63=0,$C63=2,$C63=3,$C63=4)</formula>
    </cfRule>
  </conditionalFormatting>
  <conditionalFormatting sqref="F63">
    <cfRule type="expression" priority="116" aboveAverage="0" equalAverage="0" bottom="0" percent="0" rank="0" text="" dxfId="114">
      <formula>$C63=1</formula>
    </cfRule>
    <cfRule type="expression" priority="117" aboveAverage="0" equalAverage="0" bottom="0" percent="0" rank="0" text="" dxfId="115">
      <formula>OR($C63=0,$C63=2,$C63=3,$C63=4)</formula>
    </cfRule>
  </conditionalFormatting>
  <conditionalFormatting sqref="E37">
    <cfRule type="expression" priority="118" aboveAverage="0" equalAverage="0" bottom="0" percent="0" rank="0" text="" dxfId="116">
      <formula>$C37=1</formula>
    </cfRule>
    <cfRule type="expression" priority="119" aboveAverage="0" equalAverage="0" bottom="0" percent="0" rank="0" text="" dxfId="117">
      <formula>OR($C37=0,$C37=2,$C37=3,$C37=4)</formula>
    </cfRule>
  </conditionalFormatting>
  <conditionalFormatting sqref="F37">
    <cfRule type="expression" priority="120" aboveAverage="0" equalAverage="0" bottom="0" percent="0" rank="0" text="" dxfId="118">
      <formula>$C37=1</formula>
    </cfRule>
    <cfRule type="expression" priority="121" aboveAverage="0" equalAverage="0" bottom="0" percent="0" rank="0" text="" dxfId="119">
      <formula>OR($C37=0,$C37=2,$C37=3,$C37=4)</formula>
    </cfRule>
  </conditionalFormatting>
  <conditionalFormatting sqref="E61">
    <cfRule type="expression" priority="122" aboveAverage="0" equalAverage="0" bottom="0" percent="0" rank="0" text="" dxfId="120">
      <formula>$C61=1</formula>
    </cfRule>
    <cfRule type="expression" priority="123" aboveAverage="0" equalAverage="0" bottom="0" percent="0" rank="0" text="" dxfId="121">
      <formula>OR($C61=0,$C61=2,$C61=3,$C61=4)</formula>
    </cfRule>
  </conditionalFormatting>
  <conditionalFormatting sqref="F61">
    <cfRule type="expression" priority="124" aboveAverage="0" equalAverage="0" bottom="0" percent="0" rank="0" text="" dxfId="122">
      <formula>$C61=1</formula>
    </cfRule>
    <cfRule type="expression" priority="125" aboveAverage="0" equalAverage="0" bottom="0" percent="0" rank="0" text="" dxfId="123">
      <formula>OR($C61=0,$C61=2,$C61=3,$C61=4)</formula>
    </cfRule>
  </conditionalFormatting>
  <conditionalFormatting sqref="E20">
    <cfRule type="expression" priority="126" aboveAverage="0" equalAverage="0" bottom="0" percent="0" rank="0" text="" dxfId="124">
      <formula>$C20=1</formula>
    </cfRule>
    <cfRule type="expression" priority="127" aboveAverage="0" equalAverage="0" bottom="0" percent="0" rank="0" text="" dxfId="125">
      <formula>OR($C20=0,$C20=2,$C20=3,$C20=4)</formula>
    </cfRule>
  </conditionalFormatting>
  <conditionalFormatting sqref="F20">
    <cfRule type="expression" priority="128" aboveAverage="0" equalAverage="0" bottom="0" percent="0" rank="0" text="" dxfId="126">
      <formula>$C20=1</formula>
    </cfRule>
    <cfRule type="expression" priority="129" aboveAverage="0" equalAverage="0" bottom="0" percent="0" rank="0" text="" dxfId="127">
      <formula>OR($C20=0,$C20=2,$C20=3,$C20=4)</formula>
    </cfRule>
  </conditionalFormatting>
  <conditionalFormatting sqref="E21">
    <cfRule type="expression" priority="130" aboveAverage="0" equalAverage="0" bottom="0" percent="0" rank="0" text="" dxfId="128">
      <formula>$C21=1</formula>
    </cfRule>
    <cfRule type="expression" priority="131" aboveAverage="0" equalAverage="0" bottom="0" percent="0" rank="0" text="" dxfId="129">
      <formula>OR($C21=0,$C21=2,$C21=3,$C21=4)</formula>
    </cfRule>
  </conditionalFormatting>
  <conditionalFormatting sqref="F21">
    <cfRule type="expression" priority="132" aboveAverage="0" equalAverage="0" bottom="0" percent="0" rank="0" text="" dxfId="130">
      <formula>$C21=1</formula>
    </cfRule>
    <cfRule type="expression" priority="133" aboveAverage="0" equalAverage="0" bottom="0" percent="0" rank="0" text="" dxfId="131">
      <formula>OR($C21=0,$C21=2,$C21=3,$C21=4)</formula>
    </cfRule>
  </conditionalFormatting>
  <conditionalFormatting sqref="E121">
    <cfRule type="expression" priority="134" aboveAverage="0" equalAverage="0" bottom="0" percent="0" rank="0" text="" dxfId="132">
      <formula>$C121=1</formula>
    </cfRule>
    <cfRule type="expression" priority="135" aboveAverage="0" equalAverage="0" bottom="0" percent="0" rank="0" text="" dxfId="133">
      <formula>OR($C121=0,$C121=2,$C121=3,$C121=4)</formula>
    </cfRule>
  </conditionalFormatting>
  <conditionalFormatting sqref="F121">
    <cfRule type="expression" priority="136" aboveAverage="0" equalAverage="0" bottom="0" percent="0" rank="0" text="" dxfId="134">
      <formula>$C121=1</formula>
    </cfRule>
    <cfRule type="expression" priority="137" aboveAverage="0" equalAverage="0" bottom="0" percent="0" rank="0" text="" dxfId="135">
      <formula>OR($C121=0,$C121=2,$C121=3,$C121=4)</formula>
    </cfRule>
  </conditionalFormatting>
  <conditionalFormatting sqref="E114">
    <cfRule type="expression" priority="138" aboveAverage="0" equalAverage="0" bottom="0" percent="0" rank="0" text="" dxfId="136">
      <formula>$C114=1</formula>
    </cfRule>
    <cfRule type="expression" priority="139" aboveAverage="0" equalAverage="0" bottom="0" percent="0" rank="0" text="" dxfId="137">
      <formula>OR($C114=0,$C114=2,$C114=3,$C114=4)</formula>
    </cfRule>
  </conditionalFormatting>
  <conditionalFormatting sqref="F114">
    <cfRule type="expression" priority="140" aboveAverage="0" equalAverage="0" bottom="0" percent="0" rank="0" text="" dxfId="138">
      <formula>$C114=1</formula>
    </cfRule>
    <cfRule type="expression" priority="141" aboveAverage="0" equalAverage="0" bottom="0" percent="0" rank="0" text="" dxfId="139">
      <formula>OR($C114=0,$C114=2,$C114=3,$C114=4)</formula>
    </cfRule>
  </conditionalFormatting>
  <conditionalFormatting sqref="E115">
    <cfRule type="expression" priority="142" aboveAverage="0" equalAverage="0" bottom="0" percent="0" rank="0" text="" dxfId="140">
      <formula>$C115=1</formula>
    </cfRule>
    <cfRule type="expression" priority="143" aboveAverage="0" equalAverage="0" bottom="0" percent="0" rank="0" text="" dxfId="141">
      <formula>OR($C115=0,$C115=2,$C115=3,$C115=4)</formula>
    </cfRule>
  </conditionalFormatting>
  <conditionalFormatting sqref="F115">
    <cfRule type="expression" priority="144" aboveAverage="0" equalAverage="0" bottom="0" percent="0" rank="0" text="" dxfId="142">
      <formula>$C115=1</formula>
    </cfRule>
    <cfRule type="expression" priority="145" aboveAverage="0" equalAverage="0" bottom="0" percent="0" rank="0" text="" dxfId="143">
      <formula>OR($C115=0,$C115=2,$C115=3,$C115=4)</formula>
    </cfRule>
  </conditionalFormatting>
  <conditionalFormatting sqref="E124">
    <cfRule type="expression" priority="146" aboveAverage="0" equalAverage="0" bottom="0" percent="0" rank="0" text="" dxfId="144">
      <formula>$C124=1</formula>
    </cfRule>
    <cfRule type="expression" priority="147" aboveAverage="0" equalAverage="0" bottom="0" percent="0" rank="0" text="" dxfId="145">
      <formula>OR($C124=0,$C124=2,$C124=3,$C124=4)</formula>
    </cfRule>
  </conditionalFormatting>
  <conditionalFormatting sqref="F124">
    <cfRule type="expression" priority="148" aboveAverage="0" equalAverage="0" bottom="0" percent="0" rank="0" text="" dxfId="146">
      <formula>$C124=1</formula>
    </cfRule>
    <cfRule type="expression" priority="149" aboveAverage="0" equalAverage="0" bottom="0" percent="0" rank="0" text="" dxfId="147">
      <formula>OR($C124=0,$C124=2,$C124=3,$C124=4)</formula>
    </cfRule>
  </conditionalFormatting>
  <conditionalFormatting sqref="E130:E133">
    <cfRule type="expression" priority="150" aboveAverage="0" equalAverage="0" bottom="0" percent="0" rank="0" text="" dxfId="148">
      <formula>$C130=1</formula>
    </cfRule>
    <cfRule type="expression" priority="151" aboveAverage="0" equalAverage="0" bottom="0" percent="0" rank="0" text="" dxfId="149">
      <formula>OR($C130=0,$C130=2,$C130=3,$C130=4)</formula>
    </cfRule>
  </conditionalFormatting>
  <conditionalFormatting sqref="F130:F133">
    <cfRule type="expression" priority="152" aboveAverage="0" equalAverage="0" bottom="0" percent="0" rank="0" text="" dxfId="150">
      <formula>$C130=1</formula>
    </cfRule>
    <cfRule type="expression" priority="153" aboveAverage="0" equalAverage="0" bottom="0" percent="0" rank="0" text="" dxfId="151">
      <formula>OR($C130=0,$C130=2,$C130=3,$C130=4)</formula>
    </cfRule>
  </conditionalFormatting>
  <conditionalFormatting sqref="E171:E174 A171:A174">
    <cfRule type="expression" priority="154" aboveAverage="0" equalAverage="0" bottom="0" percent="0" rank="0" text="" dxfId="152">
      <formula>$C171=1</formula>
    </cfRule>
    <cfRule type="expression" priority="155" aboveAverage="0" equalAverage="0" bottom="0" percent="0" rank="0" text="" dxfId="153">
      <formula>OR($C171=0,$C171=2,$C171=3,$C171=4)</formula>
    </cfRule>
  </conditionalFormatting>
  <conditionalFormatting sqref="F171:G171 F172:F174">
    <cfRule type="expression" priority="156" aboveAverage="0" equalAverage="0" bottom="0" percent="0" rank="0" text="" dxfId="154">
      <formula>$C171=1</formula>
    </cfRule>
    <cfRule type="expression" priority="157" aboveAverage="0" equalAverage="0" bottom="0" percent="0" rank="0" text="" dxfId="155">
      <formula>OR($C171=0,$C171=2,$C171=3,$C171=4)</formula>
    </cfRule>
  </conditionalFormatting>
  <conditionalFormatting sqref="E136:E140">
    <cfRule type="expression" priority="158" aboveAverage="0" equalAverage="0" bottom="0" percent="0" rank="0" text="" dxfId="156">
      <formula>$C136=1</formula>
    </cfRule>
    <cfRule type="expression" priority="159" aboveAverage="0" equalAverage="0" bottom="0" percent="0" rank="0" text="" dxfId="157">
      <formula>OR($C136=0,$C136=2,$C136=3,$C136=4)</formula>
    </cfRule>
  </conditionalFormatting>
  <conditionalFormatting sqref="F136:F140">
    <cfRule type="expression" priority="160" aboveAverage="0" equalAverage="0" bottom="0" percent="0" rank="0" text="" dxfId="158">
      <formula>$C136=1</formula>
    </cfRule>
    <cfRule type="expression" priority="161" aboveAverage="0" equalAverage="0" bottom="0" percent="0" rank="0" text="" dxfId="159">
      <formula>OR($C136=0,$C136=2,$C136=3,$C136=4)</formula>
    </cfRule>
  </conditionalFormatting>
  <conditionalFormatting sqref="E141">
    <cfRule type="expression" priority="162" aboveAverage="0" equalAverage="0" bottom="0" percent="0" rank="0" text="" dxfId="160">
      <formula>$C141=1</formula>
    </cfRule>
    <cfRule type="expression" priority="163" aboveAverage="0" equalAverage="0" bottom="0" percent="0" rank="0" text="" dxfId="161">
      <formula>OR($C141=0,$C141=2,$C141=3,$C141=4)</formula>
    </cfRule>
  </conditionalFormatting>
  <conditionalFormatting sqref="F141">
    <cfRule type="expression" priority="164" aboveAverage="0" equalAverage="0" bottom="0" percent="0" rank="0" text="" dxfId="162">
      <formula>$C141=1</formula>
    </cfRule>
    <cfRule type="expression" priority="165" aboveAverage="0" equalAverage="0" bottom="0" percent="0" rank="0" text="" dxfId="163">
      <formula>OR($C141=0,$C141=2,$C141=3,$C141=4)</formula>
    </cfRule>
  </conditionalFormatting>
  <conditionalFormatting sqref="E85">
    <cfRule type="expression" priority="166" aboveAverage="0" equalAverage="0" bottom="0" percent="0" rank="0" text="" dxfId="164">
      <formula>$C85=1</formula>
    </cfRule>
    <cfRule type="expression" priority="167" aboveAverage="0" equalAverage="0" bottom="0" percent="0" rank="0" text="" dxfId="165">
      <formula>OR($C85=0,$C85=2,$C85=3,$C85=4)</formula>
    </cfRule>
  </conditionalFormatting>
  <conditionalFormatting sqref="F85">
    <cfRule type="expression" priority="168" aboveAverage="0" equalAverage="0" bottom="0" percent="0" rank="0" text="" dxfId="166">
      <formula>$C85=1</formula>
    </cfRule>
    <cfRule type="expression" priority="169" aboveAverage="0" equalAverage="0" bottom="0" percent="0" rank="0" text="" dxfId="167">
      <formula>OR($C85=0,$C85=2,$C85=3,$C85=4)</formula>
    </cfRule>
  </conditionalFormatting>
  <conditionalFormatting sqref="E186">
    <cfRule type="expression" priority="170" aboveAverage="0" equalAverage="0" bottom="0" percent="0" rank="0" text="" dxfId="168">
      <formula>$C186=1</formula>
    </cfRule>
    <cfRule type="expression" priority="171" aboveAverage="0" equalAverage="0" bottom="0" percent="0" rank="0" text="" dxfId="169">
      <formula>OR($C186=0,$C186=2,$C186=3,$C186=4)</formula>
    </cfRule>
  </conditionalFormatting>
  <conditionalFormatting sqref="F186">
    <cfRule type="expression" priority="172" aboveAverage="0" equalAverage="0" bottom="0" percent="0" rank="0" text="" dxfId="170">
      <formula>$C186=1</formula>
    </cfRule>
    <cfRule type="expression" priority="173" aboveAverage="0" equalAverage="0" bottom="0" percent="0" rank="0" text="" dxfId="171">
      <formula>OR($C186=0,$C186=2,$C186=3,$C186=4)</formula>
    </cfRule>
  </conditionalFormatting>
  <conditionalFormatting sqref="E127">
    <cfRule type="expression" priority="174" aboveAverage="0" equalAverage="0" bottom="0" percent="0" rank="0" text="" dxfId="172">
      <formula>$C127=1</formula>
    </cfRule>
    <cfRule type="expression" priority="175" aboveAverage="0" equalAverage="0" bottom="0" percent="0" rank="0" text="" dxfId="173">
      <formula>OR($C127=0,$C127=2,$C127=3,$C127=4)</formula>
    </cfRule>
  </conditionalFormatting>
  <conditionalFormatting sqref="F127">
    <cfRule type="expression" priority="176" aboveAverage="0" equalAverage="0" bottom="0" percent="0" rank="0" text="" dxfId="174">
      <formula>$C127=1</formula>
    </cfRule>
    <cfRule type="expression" priority="177" aboveAverage="0" equalAverage="0" bottom="0" percent="0" rank="0" text="" dxfId="175">
      <formula>OR($C127=0,$C127=2,$C127=3,$C127=4)</formula>
    </cfRule>
  </conditionalFormatting>
  <conditionalFormatting sqref="E179">
    <cfRule type="expression" priority="178" aboveAverage="0" equalAverage="0" bottom="0" percent="0" rank="0" text="" dxfId="176">
      <formula>$C179=1</formula>
    </cfRule>
    <cfRule type="expression" priority="179" aboveAverage="0" equalAverage="0" bottom="0" percent="0" rank="0" text="" dxfId="177">
      <formula>OR($C179=0,$C179=2,$C179=3,$C179=4)</formula>
    </cfRule>
  </conditionalFormatting>
  <conditionalFormatting sqref="F179">
    <cfRule type="expression" priority="180" aboveAverage="0" equalAverage="0" bottom="0" percent="0" rank="0" text="" dxfId="178">
      <formula>$C179=1</formula>
    </cfRule>
    <cfRule type="expression" priority="181" aboveAverage="0" equalAverage="0" bottom="0" percent="0" rank="0" text="" dxfId="179">
      <formula>OR($C179=0,$C179=2,$C179=3,$C179=4)</formula>
    </cfRule>
  </conditionalFormatting>
  <conditionalFormatting sqref="E117">
    <cfRule type="expression" priority="182" aboveAverage="0" equalAverage="0" bottom="0" percent="0" rank="0" text="" dxfId="180">
      <formula>$C117=1</formula>
    </cfRule>
    <cfRule type="expression" priority="183" aboveAverage="0" equalAverage="0" bottom="0" percent="0" rank="0" text="" dxfId="181">
      <formula>OR($C117=0,$C117=2,$C117=3,$C117=4)</formula>
    </cfRule>
  </conditionalFormatting>
  <conditionalFormatting sqref="F117">
    <cfRule type="expression" priority="184" aboveAverage="0" equalAverage="0" bottom="0" percent="0" rank="0" text="" dxfId="182">
      <formula>$C117=1</formula>
    </cfRule>
    <cfRule type="expression" priority="185" aboveAverage="0" equalAverage="0" bottom="0" percent="0" rank="0" text="" dxfId="183">
      <formula>OR($C117=0,$C117=2,$C117=3,$C117=4)</formula>
    </cfRule>
  </conditionalFormatting>
  <conditionalFormatting sqref="E142:E143">
    <cfRule type="expression" priority="186" aboveAverage="0" equalAverage="0" bottom="0" percent="0" rank="0" text="" dxfId="184">
      <formula>$C142=1</formula>
    </cfRule>
    <cfRule type="expression" priority="187" aboveAverage="0" equalAverage="0" bottom="0" percent="0" rank="0" text="" dxfId="185">
      <formula>OR($C142=0,$C142=2,$C142=3,$C142=4)</formula>
    </cfRule>
  </conditionalFormatting>
  <conditionalFormatting sqref="F142:F143">
    <cfRule type="expression" priority="188" aboveAverage="0" equalAverage="0" bottom="0" percent="0" rank="0" text="" dxfId="186">
      <formula>$C142=1</formula>
    </cfRule>
    <cfRule type="expression" priority="189" aboveAverage="0" equalAverage="0" bottom="0" percent="0" rank="0" text="" dxfId="187">
      <formula>OR($C142=0,$C142=2,$C142=3,$C142=4)</formula>
    </cfRule>
  </conditionalFormatting>
  <conditionalFormatting sqref="E144">
    <cfRule type="expression" priority="190" aboveAverage="0" equalAverage="0" bottom="0" percent="0" rank="0" text="" dxfId="188">
      <formula>$C144=1</formula>
    </cfRule>
    <cfRule type="expression" priority="191" aboveAverage="0" equalAverage="0" bottom="0" percent="0" rank="0" text="" dxfId="189">
      <formula>OR($C144=0,$C144=2,$C144=3,$C144=4)</formula>
    </cfRule>
  </conditionalFormatting>
  <conditionalFormatting sqref="F144">
    <cfRule type="expression" priority="192" aboveAverage="0" equalAverage="0" bottom="0" percent="0" rank="0" text="" dxfId="190">
      <formula>$C144=1</formula>
    </cfRule>
    <cfRule type="expression" priority="193" aboveAverage="0" equalAverage="0" bottom="0" percent="0" rank="0" text="" dxfId="191">
      <formula>OR($C144=0,$C144=2,$C144=3,$C144=4)</formula>
    </cfRule>
  </conditionalFormatting>
  <conditionalFormatting sqref="B13:C187 E13:E187">
    <cfRule type="expression" priority="194" aboveAverage="0" equalAverage="0" bottom="0" percent="0" rank="0" text="" dxfId="192">
      <formula>$C13=1</formula>
    </cfRule>
    <cfRule type="expression" priority="195" aboveAverage="0" equalAverage="0" bottom="0" percent="0" rank="0" text="" dxfId="193">
      <formula>OR($C13=0,$C13=2,$C13=3,$C13=4)</formula>
    </cfRule>
  </conditionalFormatting>
  <conditionalFormatting sqref="H13:J187">
    <cfRule type="expression" priority="196" aboveAverage="0" equalAverage="0" bottom="0" percent="0" rank="0" text="" dxfId="194">
      <formula>$C13=1</formula>
    </cfRule>
    <cfRule type="expression" priority="197" aboveAverage="0" equalAverage="0" bottom="0" percent="0" rank="0" text="" dxfId="195">
      <formula>OR($C13=0,$C13=2,$C13=3,$C13=4)</formula>
    </cfRule>
    <cfRule type="expression" priority="198" aboveAverage="0" equalAverage="0" bottom="0" percent="0" rank="0" text="" dxfId="196">
      <formula>AND(TIPOORCAMENTO="Licitado",$C13&lt;&gt;"L",$C13&lt;&gt;-1)</formula>
    </cfRule>
  </conditionalFormatting>
  <conditionalFormatting sqref="G48:G53">
    <cfRule type="expression" priority="199" aboveAverage="0" equalAverage="0" bottom="0" percent="0" rank="0" text="" dxfId="197">
      <formula>$C48=1</formula>
    </cfRule>
    <cfRule type="expression" priority="200" aboveAverage="0" equalAverage="0" bottom="0" percent="0" rank="0" text="" dxfId="198">
      <formula>OR($C48=0,$C48=2,$C48=3,$C48=4)</formula>
    </cfRule>
  </conditionalFormatting>
  <conditionalFormatting sqref="G55">
    <cfRule type="expression" priority="201" aboveAverage="0" equalAverage="0" bottom="0" percent="0" rank="0" text="" dxfId="199">
      <formula>$C55=1</formula>
    </cfRule>
    <cfRule type="expression" priority="202" aboveAverage="0" equalAverage="0" bottom="0" percent="0" rank="0" text="" dxfId="200">
      <formula>OR($C55=0,$C55=2,$C55=3,$C55=4)</formula>
    </cfRule>
  </conditionalFormatting>
  <conditionalFormatting sqref="G57:G61">
    <cfRule type="expression" priority="203" aboveAverage="0" equalAverage="0" bottom="0" percent="0" rank="0" text="" dxfId="201">
      <formula>$C57=1</formula>
    </cfRule>
    <cfRule type="expression" priority="204" aboveAverage="0" equalAverage="0" bottom="0" percent="0" rank="0" text="" dxfId="202">
      <formula>OR($C57=0,$C57=2,$C57=3,$C57=4)</formula>
    </cfRule>
  </conditionalFormatting>
  <conditionalFormatting sqref="G63">
    <cfRule type="expression" priority="205" aboveAverage="0" equalAverage="0" bottom="0" percent="0" rank="0" text="" dxfId="203">
      <formula>$C63=1</formula>
    </cfRule>
    <cfRule type="expression" priority="206" aboveAverage="0" equalAverage="0" bottom="0" percent="0" rank="0" text="" dxfId="204">
      <formula>OR($C63=0,$C63=2,$C63=3,$C63=4)</formula>
    </cfRule>
  </conditionalFormatting>
  <conditionalFormatting sqref="G91:G95">
    <cfRule type="expression" priority="207" aboveAverage="0" equalAverage="0" bottom="0" percent="0" rank="0" text="" dxfId="205">
      <formula>$C91=1</formula>
    </cfRule>
    <cfRule type="expression" priority="208" aboveAverage="0" equalAverage="0" bottom="0" percent="0" rank="0" text="" dxfId="206">
      <formula>OR($C91=0,$C91=2,$C91=3,$C91=4)</formula>
    </cfRule>
  </conditionalFormatting>
  <conditionalFormatting sqref="G97:G99">
    <cfRule type="expression" priority="209" aboveAverage="0" equalAverage="0" bottom="0" percent="0" rank="0" text="" dxfId="207">
      <formula>$C97=1</formula>
    </cfRule>
    <cfRule type="expression" priority="210" aboveAverage="0" equalAverage="0" bottom="0" percent="0" rank="0" text="" dxfId="208">
      <formula>OR($C97=0,$C97=2,$C97=3,$C97=4)</formula>
    </cfRule>
  </conditionalFormatting>
  <conditionalFormatting sqref="G101:G103">
    <cfRule type="expression" priority="211" aboveAverage="0" equalAverage="0" bottom="0" percent="0" rank="0" text="" dxfId="209">
      <formula>$C101=1</formula>
    </cfRule>
    <cfRule type="expression" priority="212" aboveAverage="0" equalAverage="0" bottom="0" percent="0" rank="0" text="" dxfId="210">
      <formula>OR($C101=0,$C101=2,$C101=3,$C101=4)</formula>
    </cfRule>
  </conditionalFormatting>
  <conditionalFormatting sqref="G105:G144">
    <cfRule type="expression" priority="213" aboveAverage="0" equalAverage="0" bottom="0" percent="0" rank="0" text="" dxfId="211">
      <formula>$C105=1</formula>
    </cfRule>
    <cfRule type="expression" priority="214" aboveAverage="0" equalAverage="0" bottom="0" percent="0" rank="0" text="" dxfId="212">
      <formula>OR($C105=0,$C105=2,$C105=3,$C105=4)</formula>
    </cfRule>
  </conditionalFormatting>
  <conditionalFormatting sqref="G146:G154">
    <cfRule type="expression" priority="215" aboveAverage="0" equalAverage="0" bottom="0" percent="0" rank="0" text="" dxfId="213">
      <formula>$C146=1</formula>
    </cfRule>
    <cfRule type="expression" priority="216" aboveAverage="0" equalAverage="0" bottom="0" percent="0" rank="0" text="" dxfId="214">
      <formula>OR($C146=0,$C146=2,$C146=3,$C146=4)</formula>
    </cfRule>
  </conditionalFormatting>
  <conditionalFormatting sqref="G156:G166">
    <cfRule type="expression" priority="217" aboveAverage="0" equalAverage="0" bottom="0" percent="0" rank="0" text="" dxfId="215">
      <formula>$C156=1</formula>
    </cfRule>
    <cfRule type="expression" priority="218" aboveAverage="0" equalAverage="0" bottom="0" percent="0" rank="0" text="" dxfId="216">
      <formula>OR($C156=0,$C156=2,$C156=3,$C156=4)</formula>
    </cfRule>
  </conditionalFormatting>
  <conditionalFormatting sqref="G172:G174">
    <cfRule type="expression" priority="219" aboveAverage="0" equalAverage="0" bottom="0" percent="0" rank="0" text="" dxfId="217">
      <formula>$C172=1</formula>
    </cfRule>
    <cfRule type="expression" priority="220" aboveAverage="0" equalAverage="0" bottom="0" percent="0" rank="0" text="" dxfId="218">
      <formula>OR($C172=0,$C172=2,$C172=3,$C172=4)</formula>
    </cfRule>
  </conditionalFormatting>
  <conditionalFormatting sqref="G181:G183">
    <cfRule type="expression" priority="221" aboveAverage="0" equalAverage="0" bottom="0" percent="0" rank="0" text="" dxfId="219">
      <formula>$C181=1</formula>
    </cfRule>
    <cfRule type="expression" priority="222" aboveAverage="0" equalAverage="0" bottom="0" percent="0" rank="0" text="" dxfId="220">
      <formula>OR($C181=0,$C181=2,$C181=3,$C181=4)</formula>
    </cfRule>
  </conditionalFormatting>
  <dataValidations count="4">
    <dataValidation allowBlank="true" errorStyle="stop" operator="between" prompt="A entrada de quantidades é feita na coluna AJ se acompanhamento por BM, ou na aba &quot;Memória de Cálculo/PLQ&quot; se acompanhamento por PLE." showDropDown="false" showErrorMessage="true" showInputMessage="true" sqref="F13:G187" type="none">
      <formula1>0</formula1>
      <formula2>0</formula2>
    </dataValidation>
    <dataValidation allowBlank="true" error="Selecione um dos 3 BDI da lista.&#10;&#10;Caso tenha mais de 3 BDI nesta Planilha Orçamentária digite apenas valor percentual." errorStyle="warning" errorTitle="Aviso BDI" operator="between" showDropDown="false" showErrorMessage="true" showInputMessage="false" sqref="I13:J187" type="list">
      <mc:AlternateContent xmlns:x12ac="http://schemas.microsoft.com/office/spreadsheetml/2011/1/ac" xmlns:mc="http://schemas.openxmlformats.org/markup-compatibility/2006">
        <mc:Choice Requires="x12ac">
          <x12ac:list>BDI 1,BDI 2,BDI 3,"0,00%"</x12ac:list>
        </mc:Choice>
        <mc:Fallback>
          <formula1>"BDI 1,BDI 2,BDI 3,0,00%"</formula1>
        </mc:Fallback>
      </mc:AlternateContent>
      <formula2>0</formula2>
    </dataValidation>
    <dataValidation allowBlank="true" errorStyle="stop" operator="between" showDropDown="false" showErrorMessage="false" showInputMessage="false" sqref="B13:B187" type="list">
      <formula1>"SINAPI,SINAPI-I,SICRO,Composição,Cotação"</formula1>
      <formula2>0</formula2>
    </dataValidation>
    <dataValidation allowBlank="true" error="Apenas números decimais maiores que zero." errorStyle="stop" operator="greaterThan" showDropDown="false" showErrorMessage="true" showInputMessage="false" sqref="H13:H187" type="decimal">
      <formula1>0</formula1>
      <formula2>0</formula2>
    </dataValidation>
  </dataValidation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L52"/>
  <sheetViews>
    <sheetView showFormulas="false" showGridLines="true" showRowColHeaders="true" showZeros="true" rightToLeft="false" tabSelected="true" showOutlineSymbols="true" defaultGridColor="true" view="normal" topLeftCell="A1" colorId="64" zoomScale="60" zoomScaleNormal="60" zoomScalePageLayoutView="100" workbookViewId="0">
      <selection pane="topLeft" activeCell="G66" activeCellId="0" sqref="G66"/>
    </sheetView>
  </sheetViews>
  <sheetFormatPr defaultColWidth="8.88671875" defaultRowHeight="13.8" zeroHeight="false" outlineLevelRow="0" outlineLevelCol="0"/>
  <cols>
    <col collapsed="false" customWidth="true" hidden="false" outlineLevel="0" max="2" min="2" style="0" width="18.06"/>
    <col collapsed="false" customWidth="true" hidden="false" outlineLevel="0" max="3" min="3" style="0" width="13.29"/>
    <col collapsed="false" customWidth="true" hidden="false" outlineLevel="0" max="4" min="4" style="0" width="8.57"/>
    <col collapsed="false" customWidth="true" hidden="false" outlineLevel="0" max="5" min="5" style="0" width="9.29"/>
    <col collapsed="false" customWidth="true" hidden="false" outlineLevel="0" max="6" min="6" style="0" width="8.29"/>
    <col collapsed="false" customWidth="true" hidden="false" outlineLevel="0" max="7" min="7" style="0" width="9.29"/>
    <col collapsed="false" customWidth="true" hidden="false" outlineLevel="0" max="8" min="8" style="0" width="7.29"/>
    <col collapsed="false" customWidth="true" hidden="false" outlineLevel="0" max="9" min="9" style="0" width="10.12"/>
    <col collapsed="false" customWidth="true" hidden="false" outlineLevel="0" max="10" min="10" style="0" width="8.29"/>
    <col collapsed="false" customWidth="true" hidden="false" outlineLevel="0" max="11" min="11" style="0" width="9.13"/>
    <col collapsed="false" customWidth="true" hidden="false" outlineLevel="0" max="12" min="12" style="0" width="7.29"/>
    <col collapsed="false" customWidth="true" hidden="false" outlineLevel="0" max="13" min="13" style="0" width="9.13"/>
    <col collapsed="false" customWidth="true" hidden="false" outlineLevel="0" max="14" min="14" style="0" width="7.29"/>
    <col collapsed="false" customWidth="true" hidden="false" outlineLevel="0" max="15" min="15" style="0" width="13.43"/>
    <col collapsed="false" customWidth="true" hidden="false" outlineLevel="0" max="16" min="16" style="0" width="7.29"/>
    <col collapsed="false" customWidth="true" hidden="false" outlineLevel="0" max="17" min="17" style="0" width="9.29"/>
    <col collapsed="false" customWidth="true" hidden="false" outlineLevel="0" max="18" min="18" style="0" width="7.71"/>
    <col collapsed="false" customWidth="true" hidden="false" outlineLevel="0" max="19" min="19" style="0" width="9.29"/>
    <col collapsed="false" customWidth="true" hidden="false" outlineLevel="0" max="20" min="20" style="0" width="9.59"/>
    <col collapsed="false" customWidth="true" hidden="false" outlineLevel="0" max="21" min="21" style="0" width="9.29"/>
    <col collapsed="false" customWidth="true" hidden="false" outlineLevel="0" max="22" min="22" style="0" width="7.71"/>
    <col collapsed="false" customWidth="true" hidden="false" outlineLevel="0" max="23" min="23" style="0" width="9.29"/>
    <col collapsed="false" customWidth="true" hidden="false" outlineLevel="0" max="24" min="24" style="0" width="7.71"/>
    <col collapsed="false" customWidth="true" hidden="false" outlineLevel="0" max="25" min="25" style="0" width="9.29"/>
    <col collapsed="false" customWidth="true" hidden="false" outlineLevel="0" max="26" min="26" style="0" width="7.71"/>
    <col collapsed="false" customWidth="true" hidden="false" outlineLevel="0" max="27" min="27" style="0" width="9.59"/>
    <col collapsed="false" customWidth="true" hidden="false" outlineLevel="0" max="28" min="28" style="0" width="7.71"/>
    <col collapsed="false" customWidth="true" hidden="false" outlineLevel="0" max="29" min="29" style="0" width="9.59"/>
    <col collapsed="false" customWidth="true" hidden="false" outlineLevel="0" max="30" min="30" style="0" width="7.71"/>
    <col collapsed="false" customWidth="true" hidden="false" outlineLevel="0" max="31" min="31" style="0" width="9.59"/>
    <col collapsed="false" customWidth="true" hidden="false" outlineLevel="0" max="32" min="32" style="0" width="8.71"/>
    <col collapsed="false" customWidth="true" hidden="false" outlineLevel="0" max="33" min="33" style="0" width="9.59"/>
    <col collapsed="false" customWidth="true" hidden="false" outlineLevel="0" max="34" min="34" style="0" width="8.71"/>
    <col collapsed="false" customWidth="true" hidden="false" outlineLevel="0" max="35" min="35" style="0" width="16.71"/>
    <col collapsed="false" customWidth="true" hidden="false" outlineLevel="0" max="36" min="36" style="0" width="8.4"/>
    <col collapsed="false" customWidth="true" hidden="false" outlineLevel="0" max="37" min="37" style="0" width="15"/>
    <col collapsed="false" customWidth="true" hidden="false" outlineLevel="0" max="38" min="38" style="0" width="13.02"/>
  </cols>
  <sheetData>
    <row r="1" customFormat="false" ht="13.8" hidden="false" customHeight="false" outlineLevel="0" collapsed="false">
      <c r="B1" s="3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</row>
    <row r="2" customFormat="false" ht="13.8" hidden="false" customHeight="false" outlineLevel="0" collapsed="false">
      <c r="B2" s="3" t="s">
        <v>2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</row>
    <row r="3" customFormat="false" ht="13.8" hidden="false" customHeight="false" outlineLevel="0" collapsed="false">
      <c r="B3" s="3" t="s">
        <v>4</v>
      </c>
      <c r="C3" s="3"/>
      <c r="D3" s="4" t="s">
        <v>5</v>
      </c>
      <c r="E3" s="4"/>
      <c r="F3" s="4"/>
      <c r="G3" s="4"/>
      <c r="H3" s="4"/>
      <c r="I3" s="4"/>
      <c r="J3" s="4"/>
      <c r="K3" s="4"/>
      <c r="L3" s="4"/>
      <c r="M3" s="4"/>
    </row>
    <row r="4" customFormat="false" ht="13.8" hidden="false" customHeight="false" outlineLevel="0" collapsed="false">
      <c r="B4" s="3" t="s">
        <v>6</v>
      </c>
      <c r="C4" s="3"/>
      <c r="D4" s="4" t="s">
        <v>7</v>
      </c>
      <c r="E4" s="4"/>
      <c r="F4" s="4"/>
      <c r="G4" s="4"/>
      <c r="H4" s="4"/>
      <c r="I4" s="4"/>
      <c r="J4" s="4"/>
      <c r="K4" s="4"/>
      <c r="L4" s="4"/>
      <c r="M4" s="4"/>
    </row>
    <row r="5" customFormat="false" ht="13.8" hidden="false" customHeight="false" outlineLevel="0" collapsed="false">
      <c r="B5" s="3" t="s">
        <v>8</v>
      </c>
      <c r="C5" s="3"/>
      <c r="D5" s="4"/>
      <c r="E5" s="4"/>
      <c r="F5" s="4"/>
      <c r="G5" s="4"/>
      <c r="H5" s="4"/>
      <c r="I5" s="4"/>
      <c r="J5" s="4"/>
      <c r="K5" s="4"/>
      <c r="L5" s="4"/>
      <c r="M5" s="4"/>
    </row>
    <row r="6" customFormat="false" ht="13.8" hidden="false" customHeight="false" outlineLevel="0" collapsed="false">
      <c r="B6" s="3" t="s">
        <v>10</v>
      </c>
      <c r="C6" s="3"/>
      <c r="D6" s="6"/>
      <c r="E6" s="6"/>
      <c r="F6" s="6"/>
      <c r="G6" s="6"/>
      <c r="H6" s="6"/>
      <c r="I6" s="6"/>
      <c r="J6" s="6"/>
      <c r="K6" s="6"/>
      <c r="L6" s="6"/>
      <c r="M6" s="6"/>
    </row>
    <row r="7" customFormat="false" ht="13.8" hidden="false" customHeight="false" outlineLevel="0" collapsed="false">
      <c r="B7" s="3" t="s">
        <v>12</v>
      </c>
      <c r="C7" s="3"/>
      <c r="D7" s="4"/>
      <c r="E7" s="4"/>
      <c r="F7" s="4"/>
      <c r="G7" s="4"/>
      <c r="H7" s="4"/>
      <c r="I7" s="4"/>
      <c r="J7" s="4"/>
      <c r="K7" s="4"/>
      <c r="L7" s="4"/>
      <c r="M7" s="4"/>
    </row>
    <row r="8" customFormat="false" ht="46.5" hidden="false" customHeight="true" outlineLevel="0" collapsed="false">
      <c r="B8" s="3" t="s">
        <v>14</v>
      </c>
      <c r="C8" s="3"/>
      <c r="D8" s="45"/>
      <c r="E8" s="46" t="s">
        <v>15</v>
      </c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7"/>
    </row>
    <row r="9" customFormat="false" ht="13.8" hidden="false" customHeight="false" outlineLevel="0" collapsed="false">
      <c r="B9" s="3" t="s">
        <v>16</v>
      </c>
      <c r="C9" s="3"/>
      <c r="D9" s="8" t="n">
        <v>0.2034</v>
      </c>
      <c r="E9" s="8"/>
      <c r="F9" s="8"/>
      <c r="G9" s="8"/>
      <c r="H9" s="8"/>
      <c r="I9" s="8"/>
      <c r="J9" s="8"/>
      <c r="K9" s="8"/>
      <c r="L9" s="8"/>
      <c r="M9" s="8"/>
    </row>
    <row r="11" customFormat="false" ht="13.8" hidden="false" customHeight="false" outlineLevel="0" collapsed="false">
      <c r="E11" s="47" t="n">
        <v>45694</v>
      </c>
      <c r="F11" s="47"/>
      <c r="G11" s="47" t="n">
        <v>45722</v>
      </c>
      <c r="H11" s="47"/>
      <c r="I11" s="47" t="n">
        <v>45753</v>
      </c>
      <c r="J11" s="47"/>
      <c r="K11" s="47" t="n">
        <v>45783</v>
      </c>
      <c r="L11" s="47"/>
      <c r="M11" s="47" t="n">
        <v>45814</v>
      </c>
      <c r="N11" s="47"/>
      <c r="O11" s="47" t="n">
        <v>45844</v>
      </c>
      <c r="P11" s="47"/>
      <c r="Q11" s="48" t="n">
        <v>46059</v>
      </c>
      <c r="R11" s="48"/>
      <c r="S11" s="48" t="n">
        <v>46087</v>
      </c>
      <c r="T11" s="48"/>
      <c r="U11" s="48" t="n">
        <v>46118</v>
      </c>
      <c r="V11" s="48"/>
      <c r="W11" s="48" t="n">
        <v>46148</v>
      </c>
      <c r="X11" s="48"/>
      <c r="Y11" s="48" t="n">
        <v>46179</v>
      </c>
      <c r="Z11" s="48"/>
      <c r="AA11" s="48" t="n">
        <v>46209</v>
      </c>
      <c r="AB11" s="48"/>
      <c r="AC11" s="48" t="n">
        <v>46240</v>
      </c>
      <c r="AD11" s="48"/>
      <c r="AE11" s="48" t="n">
        <v>46271</v>
      </c>
      <c r="AF11" s="48"/>
      <c r="AG11" s="48" t="n">
        <v>46301</v>
      </c>
      <c r="AH11" s="48"/>
    </row>
    <row r="12" customFormat="false" ht="13.9" hidden="false" customHeight="true" outlineLevel="0" collapsed="false">
      <c r="A12" s="49" t="s">
        <v>17</v>
      </c>
      <c r="B12" s="50" t="s">
        <v>20</v>
      </c>
      <c r="C12" s="50" t="s">
        <v>533</v>
      </c>
      <c r="D12" s="51"/>
      <c r="E12" s="52" t="s">
        <v>534</v>
      </c>
      <c r="F12" s="52"/>
      <c r="G12" s="53" t="s">
        <v>535</v>
      </c>
      <c r="H12" s="53"/>
      <c r="I12" s="53" t="s">
        <v>536</v>
      </c>
      <c r="J12" s="53"/>
      <c r="K12" s="53" t="s">
        <v>537</v>
      </c>
      <c r="L12" s="53"/>
      <c r="M12" s="53" t="s">
        <v>538</v>
      </c>
      <c r="N12" s="53"/>
      <c r="O12" s="53" t="s">
        <v>539</v>
      </c>
      <c r="P12" s="53"/>
      <c r="Q12" s="54" t="s">
        <v>534</v>
      </c>
      <c r="R12" s="54"/>
      <c r="S12" s="54" t="s">
        <v>535</v>
      </c>
      <c r="T12" s="54"/>
      <c r="U12" s="54" t="s">
        <v>536</v>
      </c>
      <c r="V12" s="54"/>
      <c r="W12" s="54" t="s">
        <v>537</v>
      </c>
      <c r="X12" s="54"/>
      <c r="Y12" s="54" t="s">
        <v>538</v>
      </c>
      <c r="Z12" s="54"/>
      <c r="AA12" s="54" t="s">
        <v>539</v>
      </c>
      <c r="AB12" s="54"/>
      <c r="AC12" s="54" t="s">
        <v>540</v>
      </c>
      <c r="AD12" s="54"/>
      <c r="AE12" s="54" t="s">
        <v>541</v>
      </c>
      <c r="AF12" s="54"/>
      <c r="AG12" s="55" t="s">
        <v>542</v>
      </c>
      <c r="AH12" s="55"/>
    </row>
    <row r="13" customFormat="false" ht="13.8" hidden="false" customHeight="false" outlineLevel="0" collapsed="false">
      <c r="A13" s="56" t="s">
        <v>27</v>
      </c>
      <c r="B13" s="11" t="str">
        <f aca="false">[1]Planilha!D13</f>
        <v>SERVIÇOS PRELIMINARES  E PROVISÓRIOS</v>
      </c>
      <c r="C13" s="32" t="n">
        <f aca="false">[1]Planilha!L13</f>
        <v>59345.88</v>
      </c>
      <c r="D13" s="57"/>
      <c r="E13" s="58" t="n">
        <f aca="false">(F13*C13)</f>
        <v>59345.88</v>
      </c>
      <c r="F13" s="59" t="n">
        <v>1</v>
      </c>
      <c r="G13" s="60" t="n">
        <f aca="false">(H13*C13)</f>
        <v>0</v>
      </c>
      <c r="H13" s="59"/>
      <c r="I13" s="60" t="n">
        <f aca="false">(J13*C13)</f>
        <v>0</v>
      </c>
      <c r="J13" s="59"/>
      <c r="K13" s="60" t="n">
        <f aca="false">(L13*C13)</f>
        <v>0</v>
      </c>
      <c r="L13" s="59"/>
      <c r="M13" s="60" t="n">
        <f aca="false">(N13*C13)</f>
        <v>0</v>
      </c>
      <c r="N13" s="59"/>
      <c r="O13" s="60" t="n">
        <f aca="false">(P13*C13)</f>
        <v>0</v>
      </c>
      <c r="P13" s="59"/>
      <c r="Q13" s="61" t="n">
        <f aca="false">(R13*C13)</f>
        <v>0</v>
      </c>
      <c r="R13" s="62"/>
      <c r="S13" s="61" t="n">
        <f aca="false">(T13*C13)</f>
        <v>0</v>
      </c>
      <c r="T13" s="62"/>
      <c r="U13" s="61" t="n">
        <f aca="false">(V13*C13)</f>
        <v>0</v>
      </c>
      <c r="V13" s="62"/>
      <c r="W13" s="61" t="n">
        <f aca="false">(X13*C13)</f>
        <v>0</v>
      </c>
      <c r="X13" s="62"/>
      <c r="Y13" s="61" t="n">
        <f aca="false">(Z13*C13)</f>
        <v>0</v>
      </c>
      <c r="Z13" s="62"/>
      <c r="AA13" s="61" t="n">
        <f aca="false">(AB13*C13)</f>
        <v>0</v>
      </c>
      <c r="AB13" s="62"/>
      <c r="AC13" s="61" t="n">
        <f aca="false">(AD13*C13)</f>
        <v>0</v>
      </c>
      <c r="AD13" s="62"/>
      <c r="AE13" s="61" t="n">
        <f aca="false">(AF13*C13)</f>
        <v>0</v>
      </c>
      <c r="AF13" s="62"/>
      <c r="AG13" s="61" t="n">
        <f aca="false">(AH13*C13)</f>
        <v>0</v>
      </c>
      <c r="AH13" s="63"/>
      <c r="AI13" s="64"/>
      <c r="AJ13" s="65"/>
      <c r="AL13" s="2"/>
    </row>
    <row r="14" customFormat="false" ht="13.8" hidden="false" customHeight="false" outlineLevel="0" collapsed="false">
      <c r="A14" s="56" t="s">
        <v>61</v>
      </c>
      <c r="B14" s="11" t="str">
        <f aca="false">[1]Planilha!D22</f>
        <v>ADMINISTRAÇÃO LOCAL </v>
      </c>
      <c r="C14" s="32" t="n">
        <f aca="false">[1]Planilha!L22</f>
        <v>115745.72</v>
      </c>
      <c r="D14" s="57"/>
      <c r="E14" s="58" t="n">
        <f aca="false">(F14*C14)</f>
        <v>14074.679552</v>
      </c>
      <c r="F14" s="59" t="n">
        <v>0.1216</v>
      </c>
      <c r="G14" s="60" t="n">
        <f aca="false">(H14*C14)</f>
        <v>0</v>
      </c>
      <c r="H14" s="59" t="n">
        <v>0</v>
      </c>
      <c r="I14" s="60" t="n">
        <f aca="false">(J14*C14)</f>
        <v>8854.54758</v>
      </c>
      <c r="J14" s="59" t="n">
        <v>0.0765</v>
      </c>
      <c r="K14" s="60" t="n">
        <f aca="false">(L14*C14)</f>
        <v>5787.286</v>
      </c>
      <c r="L14" s="59" t="n">
        <v>0.05</v>
      </c>
      <c r="M14" s="60" t="n">
        <f aca="false">(N14*C14)</f>
        <v>1157.4572</v>
      </c>
      <c r="N14" s="59" t="n">
        <v>0.01</v>
      </c>
      <c r="O14" s="60" t="n">
        <f aca="false">(P14*C14)</f>
        <v>1157.4572</v>
      </c>
      <c r="P14" s="59" t="n">
        <v>0.01</v>
      </c>
      <c r="Q14" s="61" t="n">
        <f aca="false">(R14*C14)</f>
        <v>10637.031668</v>
      </c>
      <c r="R14" s="62" t="n">
        <v>0.0919</v>
      </c>
      <c r="S14" s="61" t="n">
        <f aca="false">(T14*C14)</f>
        <v>9259.6576</v>
      </c>
      <c r="T14" s="62" t="n">
        <v>0.08</v>
      </c>
      <c r="U14" s="61" t="n">
        <f aca="false">(V14*C14)</f>
        <v>9259.6576</v>
      </c>
      <c r="V14" s="62" t="n">
        <v>0.08</v>
      </c>
      <c r="W14" s="61" t="n">
        <f aca="false">(X14*C14)</f>
        <v>9259.6576</v>
      </c>
      <c r="X14" s="62" t="n">
        <v>0.08</v>
      </c>
      <c r="Y14" s="61" t="n">
        <f aca="false">(Z14*C14)</f>
        <v>9259.6576</v>
      </c>
      <c r="Z14" s="62" t="n">
        <v>0.08</v>
      </c>
      <c r="AA14" s="61" t="n">
        <f aca="false">(AB14*C14)</f>
        <v>9259.6576</v>
      </c>
      <c r="AB14" s="62" t="n">
        <v>0.08</v>
      </c>
      <c r="AC14" s="61" t="n">
        <f aca="false">(AD14*C14)</f>
        <v>9259.6576</v>
      </c>
      <c r="AD14" s="62" t="n">
        <v>0.08</v>
      </c>
      <c r="AE14" s="61" t="n">
        <f aca="false">(AF14*C14)</f>
        <v>9259.6576</v>
      </c>
      <c r="AF14" s="62" t="n">
        <v>0.08</v>
      </c>
      <c r="AG14" s="61" t="n">
        <f aca="false">(AH14*C14)</f>
        <v>9259.6576</v>
      </c>
      <c r="AH14" s="63" t="n">
        <v>0.08</v>
      </c>
      <c r="AI14" s="64"/>
      <c r="AJ14" s="65"/>
      <c r="AK14" s="65"/>
      <c r="AL14" s="2"/>
    </row>
    <row r="15" customFormat="false" ht="13.8" hidden="false" customHeight="false" outlineLevel="0" collapsed="false">
      <c r="A15" s="56" t="s">
        <v>66</v>
      </c>
      <c r="B15" s="11" t="str">
        <f aca="false">[1]Planilha!D24</f>
        <v>REGULARIZAÇÃO TERRENO </v>
      </c>
      <c r="C15" s="32" t="n">
        <f aca="false">[1]Planilha!L24</f>
        <v>15449</v>
      </c>
      <c r="D15" s="57"/>
      <c r="E15" s="58" t="n">
        <f aca="false">(F15*C15)</f>
        <v>15449</v>
      </c>
      <c r="F15" s="59" t="n">
        <v>1</v>
      </c>
      <c r="G15" s="60" t="n">
        <f aca="false">(H15*C15)</f>
        <v>0</v>
      </c>
      <c r="H15" s="59"/>
      <c r="I15" s="60" t="n">
        <f aca="false">(J15*C15)</f>
        <v>0</v>
      </c>
      <c r="J15" s="59"/>
      <c r="K15" s="61" t="n">
        <f aca="false">(L15*C15)</f>
        <v>0</v>
      </c>
      <c r="L15" s="62"/>
      <c r="M15" s="61" t="n">
        <f aca="false">(N15*C15)</f>
        <v>0</v>
      </c>
      <c r="N15" s="62"/>
      <c r="O15" s="61" t="n">
        <f aca="false">(P15*C15)</f>
        <v>0</v>
      </c>
      <c r="P15" s="62"/>
      <c r="Q15" s="61" t="n">
        <f aca="false">(R15*C15)</f>
        <v>0</v>
      </c>
      <c r="R15" s="62"/>
      <c r="S15" s="61" t="n">
        <f aca="false">(T15*C15)</f>
        <v>0</v>
      </c>
      <c r="T15" s="62"/>
      <c r="U15" s="61" t="n">
        <f aca="false">(V15*C15)</f>
        <v>0</v>
      </c>
      <c r="V15" s="62"/>
      <c r="W15" s="61" t="n">
        <f aca="false">(X15*C15)</f>
        <v>0</v>
      </c>
      <c r="X15" s="62"/>
      <c r="Y15" s="61" t="n">
        <f aca="false">(Z15*C15)</f>
        <v>0</v>
      </c>
      <c r="Z15" s="62"/>
      <c r="AA15" s="61" t="n">
        <f aca="false">(AB15*C15)</f>
        <v>0</v>
      </c>
      <c r="AB15" s="62"/>
      <c r="AC15" s="61" t="n">
        <f aca="false">(AD15*C15)</f>
        <v>0</v>
      </c>
      <c r="AD15" s="62"/>
      <c r="AE15" s="61" t="n">
        <f aca="false">(AF15*C15)</f>
        <v>0</v>
      </c>
      <c r="AF15" s="62"/>
      <c r="AG15" s="61" t="n">
        <f aca="false">(AH15*C15)</f>
        <v>0</v>
      </c>
      <c r="AH15" s="63"/>
      <c r="AI15" s="64"/>
      <c r="AJ15" s="65"/>
      <c r="AK15" s="65"/>
      <c r="AL15" s="2"/>
    </row>
    <row r="16" customFormat="false" ht="13.8" hidden="false" customHeight="false" outlineLevel="0" collapsed="false">
      <c r="A16" s="56" t="s">
        <v>75</v>
      </c>
      <c r="B16" s="11" t="str">
        <f aca="false">[1]Planilha!D27</f>
        <v>FUNDAÇÃO (estaca e blocos)</v>
      </c>
      <c r="C16" s="32" t="n">
        <f aca="false">[1]Planilha!L27</f>
        <v>138189.345</v>
      </c>
      <c r="D16" s="57"/>
      <c r="E16" s="66" t="n">
        <f aca="false">(F16*C16)</f>
        <v>0</v>
      </c>
      <c r="F16" s="67"/>
      <c r="G16" s="60" t="n">
        <f aca="false">(H16*C16)</f>
        <v>69094.6725</v>
      </c>
      <c r="H16" s="59" t="n">
        <v>0.5</v>
      </c>
      <c r="I16" s="60" t="n">
        <f aca="false">(J16*C16)</f>
        <v>69094.6725</v>
      </c>
      <c r="J16" s="59" t="n">
        <v>0.5</v>
      </c>
      <c r="K16" s="61" t="n">
        <f aca="false">(L16*C16)</f>
        <v>0</v>
      </c>
      <c r="L16" s="62"/>
      <c r="M16" s="61" t="n">
        <f aca="false">(N16*C16)</f>
        <v>0</v>
      </c>
      <c r="N16" s="62"/>
      <c r="O16" s="61" t="n">
        <f aca="false">(P16*C16)</f>
        <v>0</v>
      </c>
      <c r="P16" s="62"/>
      <c r="Q16" s="61" t="n">
        <f aca="false">(R16*C16)</f>
        <v>0</v>
      </c>
      <c r="R16" s="62"/>
      <c r="S16" s="61" t="n">
        <f aca="false">(T16*C16)</f>
        <v>0</v>
      </c>
      <c r="T16" s="62"/>
      <c r="U16" s="61" t="n">
        <f aca="false">(V16*C16)</f>
        <v>0</v>
      </c>
      <c r="V16" s="62"/>
      <c r="W16" s="61" t="n">
        <f aca="false">(X16*C16)</f>
        <v>0</v>
      </c>
      <c r="X16" s="62"/>
      <c r="Y16" s="61" t="n">
        <f aca="false">(Z16*C16)</f>
        <v>0</v>
      </c>
      <c r="Z16" s="62"/>
      <c r="AA16" s="61" t="n">
        <f aca="false">(AB16*C16)</f>
        <v>0</v>
      </c>
      <c r="AB16" s="62"/>
      <c r="AC16" s="61" t="n">
        <f aca="false">(AD16*C16)</f>
        <v>0</v>
      </c>
      <c r="AD16" s="62"/>
      <c r="AE16" s="61" t="n">
        <f aca="false">(AF16*C16)</f>
        <v>0</v>
      </c>
      <c r="AF16" s="62"/>
      <c r="AG16" s="61" t="n">
        <f aca="false">(AH16*C16)</f>
        <v>0</v>
      </c>
      <c r="AH16" s="63"/>
      <c r="AI16" s="64"/>
      <c r="AJ16" s="65"/>
      <c r="AK16" s="65"/>
      <c r="AL16" s="2"/>
    </row>
    <row r="17" customFormat="false" ht="13.8" hidden="false" customHeight="false" outlineLevel="0" collapsed="false">
      <c r="A17" s="56" t="s">
        <v>108</v>
      </c>
      <c r="B17" s="11" t="str">
        <f aca="false">[1]Planilha!D38</f>
        <v>ESCAVAÇÃO BALDRAME </v>
      </c>
      <c r="C17" s="32" t="n">
        <f aca="false">[1]Planilha!L38</f>
        <v>11371.88</v>
      </c>
      <c r="D17" s="57"/>
      <c r="E17" s="66" t="n">
        <f aca="false">(F17*C17)</f>
        <v>0</v>
      </c>
      <c r="F17" s="67"/>
      <c r="G17" s="60" t="n">
        <f aca="false">(H17*C17)</f>
        <v>0</v>
      </c>
      <c r="H17" s="59"/>
      <c r="I17" s="60" t="n">
        <f aca="false">(J17*C17)</f>
        <v>5685.94</v>
      </c>
      <c r="J17" s="59" t="n">
        <v>0.5</v>
      </c>
      <c r="K17" s="60" t="n">
        <f aca="false">(L17*C17)</f>
        <v>5685.94</v>
      </c>
      <c r="L17" s="59" t="n">
        <v>0.5</v>
      </c>
      <c r="M17" s="61" t="n">
        <f aca="false">(N17*C17)</f>
        <v>0</v>
      </c>
      <c r="N17" s="62"/>
      <c r="O17" s="61" t="n">
        <f aca="false">(P17*C17)</f>
        <v>0</v>
      </c>
      <c r="P17" s="62"/>
      <c r="Q17" s="61" t="n">
        <f aca="false">(R17*C17)</f>
        <v>0</v>
      </c>
      <c r="R17" s="62"/>
      <c r="S17" s="61" t="n">
        <f aca="false">(T17*C17)</f>
        <v>0</v>
      </c>
      <c r="T17" s="62"/>
      <c r="U17" s="61" t="n">
        <f aca="false">(V17*C17)</f>
        <v>0</v>
      </c>
      <c r="V17" s="62"/>
      <c r="W17" s="61" t="n">
        <f aca="false">(X17*C17)</f>
        <v>0</v>
      </c>
      <c r="X17" s="62"/>
      <c r="Y17" s="61" t="n">
        <f aca="false">(Z17*C17)</f>
        <v>0</v>
      </c>
      <c r="Z17" s="62"/>
      <c r="AA17" s="61" t="n">
        <f aca="false">(AB17*C17)</f>
        <v>0</v>
      </c>
      <c r="AB17" s="62"/>
      <c r="AC17" s="61" t="n">
        <f aca="false">(AD17*C17)</f>
        <v>0</v>
      </c>
      <c r="AD17" s="62"/>
      <c r="AE17" s="61" t="n">
        <f aca="false">(AF17*C17)</f>
        <v>0</v>
      </c>
      <c r="AF17" s="62"/>
      <c r="AG17" s="61" t="n">
        <f aca="false">(AH17*C17)</f>
        <v>0</v>
      </c>
      <c r="AH17" s="63"/>
      <c r="AI17" s="64"/>
      <c r="AJ17" s="65"/>
      <c r="AK17" s="65"/>
      <c r="AL17" s="2"/>
    </row>
    <row r="18" customFormat="false" ht="13.8" hidden="false" customHeight="false" outlineLevel="0" collapsed="false">
      <c r="A18" s="56" t="s">
        <v>114</v>
      </c>
      <c r="B18" s="11" t="str">
        <f aca="false">[1]Planilha!D41</f>
        <v>PILARES (INCLUSO COLARINHO)</v>
      </c>
      <c r="C18" s="32" t="n">
        <f aca="false">[1]Planilha!L41</f>
        <v>83244.882</v>
      </c>
      <c r="D18" s="57"/>
      <c r="E18" s="66" t="n">
        <f aca="false">(F18*C18)</f>
        <v>0</v>
      </c>
      <c r="F18" s="68"/>
      <c r="G18" s="60" t="n">
        <f aca="false">(H18*C18)</f>
        <v>20811.2205</v>
      </c>
      <c r="H18" s="59" t="n">
        <v>0.25</v>
      </c>
      <c r="I18" s="60" t="n">
        <f aca="false">(J18*C18)</f>
        <v>20811.2205</v>
      </c>
      <c r="J18" s="59" t="n">
        <v>0.25</v>
      </c>
      <c r="K18" s="60" t="n">
        <f aca="false">(L18*C18)</f>
        <v>41622.441</v>
      </c>
      <c r="L18" s="59" t="n">
        <v>0.5</v>
      </c>
      <c r="M18" s="61" t="n">
        <f aca="false">(N18*C18)</f>
        <v>0</v>
      </c>
      <c r="N18" s="62"/>
      <c r="O18" s="61" t="n">
        <f aca="false">(P18*C18)</f>
        <v>0</v>
      </c>
      <c r="P18" s="62"/>
      <c r="Q18" s="61" t="n">
        <f aca="false">(R18*C18)</f>
        <v>0</v>
      </c>
      <c r="R18" s="62"/>
      <c r="S18" s="61" t="n">
        <f aca="false">(T18*C18)</f>
        <v>0</v>
      </c>
      <c r="T18" s="62"/>
      <c r="U18" s="61" t="n">
        <f aca="false">(V18*C18)</f>
        <v>0</v>
      </c>
      <c r="V18" s="62"/>
      <c r="W18" s="61" t="n">
        <f aca="false">(X18*C18)</f>
        <v>0</v>
      </c>
      <c r="X18" s="62"/>
      <c r="Y18" s="61" t="n">
        <f aca="false">(Z18*C18)</f>
        <v>0</v>
      </c>
      <c r="Z18" s="62"/>
      <c r="AA18" s="61" t="n">
        <f aca="false">(AB18*C18)</f>
        <v>0</v>
      </c>
      <c r="AB18" s="62"/>
      <c r="AC18" s="61" t="n">
        <f aca="false">(AD18*C18)</f>
        <v>0</v>
      </c>
      <c r="AD18" s="62"/>
      <c r="AE18" s="61" t="n">
        <f aca="false">(AF18*C18)</f>
        <v>0</v>
      </c>
      <c r="AF18" s="62"/>
      <c r="AG18" s="61" t="n">
        <f aca="false">(AH18*C18)</f>
        <v>0</v>
      </c>
      <c r="AH18" s="63"/>
      <c r="AI18" s="64"/>
      <c r="AJ18" s="65"/>
      <c r="AK18" s="65"/>
      <c r="AL18" s="2"/>
    </row>
    <row r="19" customFormat="false" ht="13.8" hidden="false" customHeight="false" outlineLevel="0" collapsed="false">
      <c r="A19" s="56" t="s">
        <v>131</v>
      </c>
      <c r="B19" s="11" t="str">
        <f aca="false">[1]Planilha!D47</f>
        <v>VIGAS (INCLUSO BALDRAME)</v>
      </c>
      <c r="C19" s="32" t="n">
        <f aca="false">[1]Planilha!L47</f>
        <v>99180.045</v>
      </c>
      <c r="D19" s="57"/>
      <c r="E19" s="66" t="n">
        <f aca="false">(F19*C19)</f>
        <v>0</v>
      </c>
      <c r="F19" s="68"/>
      <c r="G19" s="69" t="n">
        <f aca="false">(H19*C19)</f>
        <v>0</v>
      </c>
      <c r="H19" s="67"/>
      <c r="I19" s="60" t="n">
        <f aca="false">(J19*C19)</f>
        <v>24795.01125</v>
      </c>
      <c r="J19" s="59" t="n">
        <v>0.25</v>
      </c>
      <c r="K19" s="60" t="n">
        <f aca="false">(L19*C19)</f>
        <v>24795.01125</v>
      </c>
      <c r="L19" s="59" t="n">
        <v>0.25</v>
      </c>
      <c r="M19" s="61" t="n">
        <f aca="false">(N19*C19)</f>
        <v>0</v>
      </c>
      <c r="N19" s="62"/>
      <c r="O19" s="61" t="n">
        <f aca="false">(P19*C19)</f>
        <v>0</v>
      </c>
      <c r="P19" s="62"/>
      <c r="Q19" s="61" t="n">
        <f aca="false">(R19*C19)</f>
        <v>24795.01125</v>
      </c>
      <c r="R19" s="62" t="n">
        <v>0.25</v>
      </c>
      <c r="S19" s="61" t="n">
        <f aca="false">(T19*C19)</f>
        <v>24795.01125</v>
      </c>
      <c r="T19" s="62" t="n">
        <v>0.25</v>
      </c>
      <c r="U19" s="61" t="n">
        <f aca="false">(V19*C19)</f>
        <v>0</v>
      </c>
      <c r="V19" s="62"/>
      <c r="W19" s="61" t="n">
        <f aca="false">(X19*C19)</f>
        <v>0</v>
      </c>
      <c r="X19" s="62"/>
      <c r="Y19" s="61" t="n">
        <f aca="false">(Z19*C19)</f>
        <v>0</v>
      </c>
      <c r="Z19" s="62"/>
      <c r="AA19" s="61" t="n">
        <f aca="false">(AB19*C19)</f>
        <v>0</v>
      </c>
      <c r="AB19" s="62"/>
      <c r="AC19" s="61" t="n">
        <f aca="false">(AD19*C19)</f>
        <v>0</v>
      </c>
      <c r="AD19" s="62"/>
      <c r="AE19" s="61" t="n">
        <f aca="false">(AF19*C19)</f>
        <v>0</v>
      </c>
      <c r="AF19" s="62"/>
      <c r="AG19" s="61" t="n">
        <f aca="false">(AH19*C19)</f>
        <v>0</v>
      </c>
      <c r="AH19" s="63"/>
      <c r="AI19" s="64"/>
      <c r="AJ19" s="65"/>
      <c r="AK19" s="65"/>
      <c r="AL19" s="2"/>
    </row>
    <row r="20" customFormat="false" ht="13.8" hidden="false" customHeight="false" outlineLevel="0" collapsed="false">
      <c r="A20" s="56" t="s">
        <v>145</v>
      </c>
      <c r="B20" s="11" t="str">
        <f aca="false">[1]Planilha!D54</f>
        <v>IMPERMEABILIZAÇÃO BALDRAME </v>
      </c>
      <c r="C20" s="32" t="n">
        <f aca="false">[1]Planilha!L54</f>
        <v>8432</v>
      </c>
      <c r="D20" s="57"/>
      <c r="E20" s="66" t="n">
        <f aca="false">(F20*C20)</f>
        <v>0</v>
      </c>
      <c r="F20" s="68"/>
      <c r="G20" s="69" t="n">
        <f aca="false">(H20*C20)</f>
        <v>0</v>
      </c>
      <c r="H20" s="67"/>
      <c r="I20" s="60" t="n">
        <f aca="false">(J20*C20)</f>
        <v>4216</v>
      </c>
      <c r="J20" s="59" t="n">
        <v>0.5</v>
      </c>
      <c r="K20" s="60" t="n">
        <f aca="false">(L20*C20)</f>
        <v>4216</v>
      </c>
      <c r="L20" s="59" t="n">
        <v>0.5</v>
      </c>
      <c r="M20" s="61" t="n">
        <f aca="false">(N20*C20)</f>
        <v>0</v>
      </c>
      <c r="N20" s="62"/>
      <c r="O20" s="61" t="n">
        <f aca="false">(P20*C20)</f>
        <v>0</v>
      </c>
      <c r="P20" s="62"/>
      <c r="Q20" s="61" t="n">
        <f aca="false">(R20*C20)</f>
        <v>0</v>
      </c>
      <c r="R20" s="62"/>
      <c r="S20" s="61" t="n">
        <f aca="false">(T20*C20)</f>
        <v>0</v>
      </c>
      <c r="T20" s="62"/>
      <c r="U20" s="61" t="n">
        <f aca="false">(V20*C20)</f>
        <v>0</v>
      </c>
      <c r="V20" s="62"/>
      <c r="W20" s="61" t="n">
        <f aca="false">(X20*C20)</f>
        <v>0</v>
      </c>
      <c r="X20" s="62"/>
      <c r="Y20" s="61" t="n">
        <f aca="false">(Z20*C20)</f>
        <v>0</v>
      </c>
      <c r="Z20" s="62"/>
      <c r="AA20" s="61" t="n">
        <f aca="false">(AB20*C20)</f>
        <v>0</v>
      </c>
      <c r="AB20" s="62"/>
      <c r="AC20" s="61" t="n">
        <f aca="false">(AD20*C20)</f>
        <v>0</v>
      </c>
      <c r="AD20" s="62"/>
      <c r="AE20" s="61" t="n">
        <f aca="false">(AF20*C20)</f>
        <v>0</v>
      </c>
      <c r="AF20" s="62"/>
      <c r="AG20" s="61" t="n">
        <f aca="false">(AH20*C20)</f>
        <v>0</v>
      </c>
      <c r="AH20" s="63"/>
      <c r="AI20" s="64"/>
      <c r="AJ20" s="65"/>
      <c r="AK20" s="65"/>
      <c r="AL20" s="2"/>
    </row>
    <row r="21" customFormat="false" ht="13.8" hidden="false" customHeight="false" outlineLevel="0" collapsed="false">
      <c r="A21" s="56" t="s">
        <v>150</v>
      </c>
      <c r="B21" s="11" t="str">
        <f aca="false">[1]Planilha!D56</f>
        <v>ALVENARIAS </v>
      </c>
      <c r="C21" s="32" t="n">
        <f aca="false">[1]Planilha!L56</f>
        <v>196006.34</v>
      </c>
      <c r="D21" s="57"/>
      <c r="E21" s="66" t="n">
        <f aca="false">(F21*C21)</f>
        <v>0</v>
      </c>
      <c r="F21" s="67"/>
      <c r="G21" s="69" t="n">
        <f aca="false">(H21*C21)</f>
        <v>0</v>
      </c>
      <c r="H21" s="67"/>
      <c r="I21" s="69" t="n">
        <f aca="false">(J21*C21)</f>
        <v>0</v>
      </c>
      <c r="J21" s="67"/>
      <c r="K21" s="60" t="n">
        <f aca="false">(L21*C21)</f>
        <v>19600.634</v>
      </c>
      <c r="L21" s="59" t="n">
        <v>0.1</v>
      </c>
      <c r="M21" s="60" t="n">
        <f aca="false">(N21*C21)</f>
        <v>19600.634</v>
      </c>
      <c r="N21" s="59" t="n">
        <v>0.1</v>
      </c>
      <c r="O21" s="69" t="n">
        <f aca="false">(P21*C21)</f>
        <v>0</v>
      </c>
      <c r="P21" s="67"/>
      <c r="Q21" s="69" t="n">
        <f aca="false">(R21*C21)</f>
        <v>78402.536</v>
      </c>
      <c r="R21" s="67" t="n">
        <v>0.4</v>
      </c>
      <c r="S21" s="69" t="n">
        <f aca="false">(T21*C21)</f>
        <v>78402.536</v>
      </c>
      <c r="T21" s="67" t="n">
        <v>0.4</v>
      </c>
      <c r="U21" s="69" t="n">
        <f aca="false">(V21*C21)</f>
        <v>0</v>
      </c>
      <c r="V21" s="67"/>
      <c r="W21" s="69" t="n">
        <f aca="false">(X21*C21)</f>
        <v>0</v>
      </c>
      <c r="X21" s="67"/>
      <c r="Y21" s="69" t="n">
        <f aca="false">(Z21*C21)</f>
        <v>0</v>
      </c>
      <c r="Z21" s="67"/>
      <c r="AA21" s="69" t="n">
        <f aca="false">(AB21*C21)</f>
        <v>0</v>
      </c>
      <c r="AB21" s="67"/>
      <c r="AC21" s="69" t="n">
        <f aca="false">(AD21*C21)</f>
        <v>0</v>
      </c>
      <c r="AD21" s="67"/>
      <c r="AE21" s="69" t="n">
        <f aca="false">(AF21*C21)</f>
        <v>0</v>
      </c>
      <c r="AF21" s="67"/>
      <c r="AG21" s="69" t="n">
        <f aca="false">(AH21*C21)</f>
        <v>0</v>
      </c>
      <c r="AH21" s="70"/>
      <c r="AI21" s="64"/>
      <c r="AJ21" s="65"/>
      <c r="AK21" s="65"/>
      <c r="AL21" s="2"/>
    </row>
    <row r="22" customFormat="false" ht="13.8" hidden="false" customHeight="false" outlineLevel="0" collapsed="false">
      <c r="A22" s="56" t="s">
        <v>168</v>
      </c>
      <c r="B22" s="11" t="str">
        <f aca="false">[1]Planilha!D62</f>
        <v>DIVISÓRIA EM VIDRO FIXO</v>
      </c>
      <c r="C22" s="32" t="n">
        <f aca="false">[1]Planilha!L62</f>
        <v>62903.456</v>
      </c>
      <c r="D22" s="57"/>
      <c r="E22" s="66" t="n">
        <f aca="false">(F22*C22)</f>
        <v>0</v>
      </c>
      <c r="F22" s="68"/>
      <c r="G22" s="69" t="n">
        <f aca="false">(H22*C22)</f>
        <v>0</v>
      </c>
      <c r="H22" s="67"/>
      <c r="I22" s="69" t="n">
        <f aca="false">(J22*C22)</f>
        <v>0</v>
      </c>
      <c r="J22" s="71"/>
      <c r="K22" s="61" t="n">
        <f aca="false">(L22*C22)</f>
        <v>0</v>
      </c>
      <c r="L22" s="62"/>
      <c r="M22" s="61" t="n">
        <f aca="false">(N22*C22)</f>
        <v>0</v>
      </c>
      <c r="N22" s="62"/>
      <c r="O22" s="61" t="n">
        <f aca="false">(P22*C22)</f>
        <v>0</v>
      </c>
      <c r="P22" s="62"/>
      <c r="Q22" s="61" t="n">
        <f aca="false">(R22*C22)</f>
        <v>0</v>
      </c>
      <c r="R22" s="62"/>
      <c r="S22" s="61" t="n">
        <f aca="false">(T22*C22)</f>
        <v>31451.728</v>
      </c>
      <c r="T22" s="62" t="n">
        <v>0.5</v>
      </c>
      <c r="U22" s="61" t="n">
        <f aca="false">(V22*C22)</f>
        <v>31451.728</v>
      </c>
      <c r="V22" s="62" t="n">
        <v>0.5</v>
      </c>
      <c r="W22" s="61" t="n">
        <f aca="false">(X22*C22)</f>
        <v>0</v>
      </c>
      <c r="X22" s="62"/>
      <c r="Y22" s="61" t="n">
        <f aca="false">(Z22*C22)</f>
        <v>0</v>
      </c>
      <c r="Z22" s="62"/>
      <c r="AA22" s="61" t="n">
        <f aca="false">(AB22*C22)</f>
        <v>0</v>
      </c>
      <c r="AB22" s="62"/>
      <c r="AC22" s="61" t="n">
        <f aca="false">(AD22*C22)</f>
        <v>0</v>
      </c>
      <c r="AD22" s="62"/>
      <c r="AE22" s="61" t="n">
        <f aca="false">(AF22*C22)</f>
        <v>0</v>
      </c>
      <c r="AF22" s="62"/>
      <c r="AG22" s="61" t="n">
        <f aca="false">(AH22*C22)</f>
        <v>0</v>
      </c>
      <c r="AH22" s="63"/>
      <c r="AI22" s="2"/>
      <c r="AJ22" s="65"/>
      <c r="AK22" s="65"/>
      <c r="AL22" s="2"/>
    </row>
    <row r="23" customFormat="false" ht="13.8" hidden="false" customHeight="false" outlineLevel="0" collapsed="false">
      <c r="A23" s="56" t="s">
        <v>173</v>
      </c>
      <c r="B23" s="11" t="str">
        <f aca="false">[1]Planilha!D64</f>
        <v>PISO</v>
      </c>
      <c r="C23" s="32" t="n">
        <f aca="false">[1]Planilha!L64</f>
        <v>181928.7058</v>
      </c>
      <c r="D23" s="57"/>
      <c r="E23" s="66" t="n">
        <f aca="false">(F23*C23)</f>
        <v>0</v>
      </c>
      <c r="F23" s="68"/>
      <c r="G23" s="69" t="n">
        <f aca="false">(H23*C23)</f>
        <v>0</v>
      </c>
      <c r="H23" s="67"/>
      <c r="I23" s="69" t="n">
        <f aca="false">(J23*C23)</f>
        <v>0</v>
      </c>
      <c r="J23" s="67"/>
      <c r="K23" s="60" t="n">
        <f aca="false">(L23*C23)</f>
        <v>14554.296464</v>
      </c>
      <c r="L23" s="59" t="n">
        <v>0.08</v>
      </c>
      <c r="M23" s="60" t="n">
        <f aca="false">(N23*C23)</f>
        <v>13717.42441732</v>
      </c>
      <c r="N23" s="59" t="n">
        <v>0.0754</v>
      </c>
      <c r="O23" s="61" t="n">
        <f aca="false">(P23*C23)</f>
        <v>0</v>
      </c>
      <c r="P23" s="62"/>
      <c r="Q23" s="61" t="n">
        <f aca="false">(R23*C23)</f>
        <v>81867.91761</v>
      </c>
      <c r="R23" s="62" t="n">
        <v>0.45</v>
      </c>
      <c r="S23" s="61" t="n">
        <f aca="false">(T23*C23)</f>
        <v>71789.06730868</v>
      </c>
      <c r="T23" s="62" t="n">
        <v>0.3946</v>
      </c>
      <c r="U23" s="61" t="n">
        <f aca="false">(V23*C23)</f>
        <v>0</v>
      </c>
      <c r="V23" s="62"/>
      <c r="W23" s="61" t="n">
        <f aca="false">(X23*C23)</f>
        <v>0</v>
      </c>
      <c r="X23" s="62"/>
      <c r="Y23" s="61" t="n">
        <f aca="false">(Z23*C23)</f>
        <v>0</v>
      </c>
      <c r="Z23" s="62"/>
      <c r="AA23" s="61" t="n">
        <f aca="false">(AB23*C23)</f>
        <v>0</v>
      </c>
      <c r="AB23" s="62"/>
      <c r="AC23" s="61" t="n">
        <f aca="false">(AD23*C23)</f>
        <v>0</v>
      </c>
      <c r="AD23" s="62"/>
      <c r="AE23" s="61" t="n">
        <f aca="false">(AF23*C23)</f>
        <v>0</v>
      </c>
      <c r="AF23" s="62"/>
      <c r="AG23" s="61" t="n">
        <f aca="false">(AH23*C23)</f>
        <v>0</v>
      </c>
      <c r="AH23" s="63"/>
      <c r="AI23" s="2"/>
      <c r="AJ23" s="65"/>
      <c r="AK23" s="65"/>
      <c r="AL23" s="2"/>
    </row>
    <row r="24" customFormat="false" ht="13.8" hidden="false" customHeight="false" outlineLevel="0" collapsed="false">
      <c r="A24" s="56" t="s">
        <v>195</v>
      </c>
      <c r="B24" s="11" t="str">
        <f aca="false">[1]Planilha!D71</f>
        <v>LAJE</v>
      </c>
      <c r="C24" s="32" t="n">
        <f aca="false">[1]Planilha!L71</f>
        <v>153897.6</v>
      </c>
      <c r="D24" s="57"/>
      <c r="E24" s="66" t="n">
        <f aca="false">(F24*C24)</f>
        <v>0</v>
      </c>
      <c r="F24" s="67"/>
      <c r="G24" s="69" t="n">
        <f aca="false">(H24*C24)</f>
        <v>0</v>
      </c>
      <c r="H24" s="67"/>
      <c r="I24" s="69" t="n">
        <f aca="false">(J24*C24)</f>
        <v>0</v>
      </c>
      <c r="J24" s="67"/>
      <c r="K24" s="61" t="n">
        <f aca="false">(L24*C24)</f>
        <v>0</v>
      </c>
      <c r="L24" s="62"/>
      <c r="M24" s="61" t="n">
        <f aca="false">(N24*C24)</f>
        <v>0</v>
      </c>
      <c r="N24" s="62"/>
      <c r="O24" s="61" t="n">
        <f aca="false">(P24*C24)</f>
        <v>0</v>
      </c>
      <c r="P24" s="62"/>
      <c r="Q24" s="61" t="n">
        <f aca="false">(R24*C24)</f>
        <v>0</v>
      </c>
      <c r="R24" s="62"/>
      <c r="S24" s="61" t="n">
        <f aca="false">(T24*C24)</f>
        <v>76948.8</v>
      </c>
      <c r="T24" s="62" t="n">
        <v>0.5</v>
      </c>
      <c r="U24" s="61" t="n">
        <f aca="false">(V24*C24)</f>
        <v>76948.8</v>
      </c>
      <c r="V24" s="62" t="n">
        <v>0.5</v>
      </c>
      <c r="W24" s="61" t="n">
        <f aca="false">(X24*C24)</f>
        <v>0</v>
      </c>
      <c r="X24" s="62"/>
      <c r="Y24" s="61" t="n">
        <f aca="false">(Z24*C24)</f>
        <v>0</v>
      </c>
      <c r="Z24" s="62"/>
      <c r="AA24" s="61" t="n">
        <f aca="false">(AB24*C24)</f>
        <v>0</v>
      </c>
      <c r="AB24" s="62"/>
      <c r="AC24" s="61" t="n">
        <f aca="false">(AD24*C24)</f>
        <v>0</v>
      </c>
      <c r="AD24" s="62"/>
      <c r="AE24" s="61" t="n">
        <f aca="false">(AF24*C24)</f>
        <v>0</v>
      </c>
      <c r="AF24" s="62"/>
      <c r="AG24" s="61" t="n">
        <f aca="false">(AH24*C24)</f>
        <v>0</v>
      </c>
      <c r="AH24" s="63"/>
      <c r="AI24" s="2"/>
      <c r="AJ24" s="65"/>
      <c r="AK24" s="65"/>
      <c r="AL24" s="2"/>
    </row>
    <row r="25" customFormat="false" ht="13.8" hidden="false" customHeight="false" outlineLevel="0" collapsed="false">
      <c r="A25" s="56" t="s">
        <v>206</v>
      </c>
      <c r="B25" s="11" t="str">
        <f aca="false">[1]Planilha!D75</f>
        <v>COBERTURA </v>
      </c>
      <c r="C25" s="32" t="n">
        <f aca="false">[1]Planilha!L75</f>
        <v>153289.36</v>
      </c>
      <c r="D25" s="57"/>
      <c r="E25" s="66" t="n">
        <f aca="false">(F25*C25)</f>
        <v>0</v>
      </c>
      <c r="F25" s="68"/>
      <c r="G25" s="69" t="n">
        <f aca="false">(H25*C25)</f>
        <v>0</v>
      </c>
      <c r="H25" s="67"/>
      <c r="I25" s="69" t="n">
        <f aca="false">(J25*C25)</f>
        <v>0</v>
      </c>
      <c r="J25" s="67"/>
      <c r="K25" s="61" t="n">
        <f aca="false">(L25*C25)</f>
        <v>0</v>
      </c>
      <c r="L25" s="62"/>
      <c r="M25" s="61" t="n">
        <f aca="false">(N25*C25)</f>
        <v>0</v>
      </c>
      <c r="N25" s="62"/>
      <c r="O25" s="61" t="n">
        <f aca="false">(P25*C25)</f>
        <v>0</v>
      </c>
      <c r="P25" s="62"/>
      <c r="Q25" s="61" t="n">
        <f aca="false">(R25*C25)</f>
        <v>0</v>
      </c>
      <c r="R25" s="62"/>
      <c r="S25" s="61" t="n">
        <f aca="false">(T25*C25)</f>
        <v>0</v>
      </c>
      <c r="T25" s="62"/>
      <c r="U25" s="61" t="n">
        <f aca="false">(V25*C25)</f>
        <v>0</v>
      </c>
      <c r="V25" s="62"/>
      <c r="W25" s="61" t="n">
        <f aca="false">(X25*C25)</f>
        <v>76644.68</v>
      </c>
      <c r="X25" s="62" t="n">
        <v>0.5</v>
      </c>
      <c r="Y25" s="61" t="n">
        <f aca="false">(Z25*C25)</f>
        <v>76644.68</v>
      </c>
      <c r="Z25" s="62" t="n">
        <v>0.5</v>
      </c>
      <c r="AA25" s="61" t="n">
        <f aca="false">(AB25*C25)</f>
        <v>0</v>
      </c>
      <c r="AB25" s="62"/>
      <c r="AC25" s="61" t="n">
        <f aca="false">(AD25*C25)</f>
        <v>0</v>
      </c>
      <c r="AD25" s="62"/>
      <c r="AE25" s="61" t="n">
        <f aca="false">(AF25*C25)</f>
        <v>0</v>
      </c>
      <c r="AF25" s="62"/>
      <c r="AG25" s="61" t="n">
        <f aca="false">(AH25*C25)</f>
        <v>0</v>
      </c>
      <c r="AH25" s="63"/>
      <c r="AI25" s="2"/>
      <c r="AJ25" s="65"/>
      <c r="AK25" s="65"/>
      <c r="AL25" s="2"/>
    </row>
    <row r="26" customFormat="false" ht="13.8" hidden="false" customHeight="false" outlineLevel="0" collapsed="false">
      <c r="A26" s="56" t="s">
        <v>229</v>
      </c>
      <c r="B26" s="11" t="str">
        <f aca="false">[1]Planilha!D83</f>
        <v>SPDA</v>
      </c>
      <c r="C26" s="32" t="n">
        <f aca="false">[1]Planilha!L83</f>
        <v>18738.69</v>
      </c>
      <c r="D26" s="57"/>
      <c r="E26" s="66" t="n">
        <f aca="false">(F26*C26)</f>
        <v>0</v>
      </c>
      <c r="F26" s="68"/>
      <c r="G26" s="69" t="n">
        <f aca="false">(H26*C26)</f>
        <v>0</v>
      </c>
      <c r="H26" s="67"/>
      <c r="I26" s="69" t="n">
        <f aca="false">(J26*C26)</f>
        <v>0</v>
      </c>
      <c r="J26" s="67"/>
      <c r="K26" s="61" t="n">
        <f aca="false">(L26*C26)</f>
        <v>0</v>
      </c>
      <c r="L26" s="62"/>
      <c r="M26" s="61" t="n">
        <f aca="false">(N26*C26)</f>
        <v>0</v>
      </c>
      <c r="N26" s="62"/>
      <c r="O26" s="61" t="n">
        <f aca="false">(P26*C26)</f>
        <v>0</v>
      </c>
      <c r="P26" s="62"/>
      <c r="Q26" s="61" t="n">
        <f aca="false">(R26*C26)</f>
        <v>0</v>
      </c>
      <c r="R26" s="62"/>
      <c r="S26" s="61" t="n">
        <f aca="false">(T26*C26)</f>
        <v>0</v>
      </c>
      <c r="T26" s="62"/>
      <c r="U26" s="61" t="n">
        <f aca="false">(V26*C26)</f>
        <v>0</v>
      </c>
      <c r="V26" s="62"/>
      <c r="W26" s="61" t="n">
        <f aca="false">(X26*C26)</f>
        <v>0</v>
      </c>
      <c r="X26" s="62"/>
      <c r="Y26" s="61" t="n">
        <f aca="false">(Z26*C26)</f>
        <v>0</v>
      </c>
      <c r="Z26" s="62"/>
      <c r="AA26" s="61" t="n">
        <f aca="false">(AB26*C26)</f>
        <v>0</v>
      </c>
      <c r="AB26" s="62"/>
      <c r="AC26" s="61" t="n">
        <f aca="false">(AD26*C26)</f>
        <v>9369.345</v>
      </c>
      <c r="AD26" s="62" t="n">
        <v>0.5</v>
      </c>
      <c r="AE26" s="61" t="n">
        <f aca="false">(AF26*C26)</f>
        <v>9369.345</v>
      </c>
      <c r="AF26" s="62" t="n">
        <v>0.5</v>
      </c>
      <c r="AG26" s="61" t="n">
        <f aca="false">(AH26*C26)</f>
        <v>0</v>
      </c>
      <c r="AH26" s="63"/>
      <c r="AI26" s="2"/>
      <c r="AJ26" s="65"/>
      <c r="AK26" s="65"/>
      <c r="AL26" s="2"/>
    </row>
    <row r="27" customFormat="false" ht="13.8" hidden="false" customHeight="false" outlineLevel="0" collapsed="false">
      <c r="A27" s="56" t="s">
        <v>252</v>
      </c>
      <c r="B27" s="11" t="str">
        <f aca="false">[1]Planilha!D90</f>
        <v>ESQUADRIAS </v>
      </c>
      <c r="C27" s="32" t="n">
        <f aca="false">[1]Planilha!L90</f>
        <v>144359.9052</v>
      </c>
      <c r="D27" s="57"/>
      <c r="E27" s="66" t="n">
        <f aca="false">(F27*C27)</f>
        <v>0</v>
      </c>
      <c r="F27" s="68"/>
      <c r="G27" s="69" t="n">
        <f aca="false">(H27*C27)</f>
        <v>0</v>
      </c>
      <c r="H27" s="67"/>
      <c r="I27" s="69" t="n">
        <f aca="false">(J27*C27)</f>
        <v>0</v>
      </c>
      <c r="J27" s="71"/>
      <c r="K27" s="61" t="n">
        <f aca="false">(L27*C27)</f>
        <v>0</v>
      </c>
      <c r="L27" s="62"/>
      <c r="M27" s="61" t="n">
        <f aca="false">(N27*C27)</f>
        <v>0</v>
      </c>
      <c r="N27" s="62"/>
      <c r="O27" s="61" t="n">
        <f aca="false">(P27*C27)</f>
        <v>0</v>
      </c>
      <c r="P27" s="62"/>
      <c r="Q27" s="61" t="n">
        <f aca="false">(R27*C27)</f>
        <v>0</v>
      </c>
      <c r="R27" s="62"/>
      <c r="S27" s="61" t="n">
        <f aca="false">(T27*C27)</f>
        <v>0</v>
      </c>
      <c r="T27" s="62"/>
      <c r="U27" s="61" t="n">
        <f aca="false">(V27*C27)</f>
        <v>0</v>
      </c>
      <c r="V27" s="62"/>
      <c r="W27" s="61" t="n">
        <f aca="false">(X27*C27)</f>
        <v>0</v>
      </c>
      <c r="X27" s="62"/>
      <c r="Y27" s="61" t="n">
        <f aca="false">(Z27*C27)</f>
        <v>0</v>
      </c>
      <c r="Z27" s="62"/>
      <c r="AA27" s="61" t="n">
        <f aca="false">(AB27*C27)</f>
        <v>72179.9526</v>
      </c>
      <c r="AB27" s="62" t="n">
        <v>0.5</v>
      </c>
      <c r="AC27" s="61" t="n">
        <f aca="false">(AD27*C27)</f>
        <v>72179.9526</v>
      </c>
      <c r="AD27" s="62" t="n">
        <v>0.5</v>
      </c>
      <c r="AE27" s="61" t="n">
        <f aca="false">(AF27*C27)</f>
        <v>0</v>
      </c>
      <c r="AF27" s="62"/>
      <c r="AG27" s="61" t="n">
        <f aca="false">(AH27*C27)</f>
        <v>0</v>
      </c>
      <c r="AH27" s="63"/>
      <c r="AI27" s="2"/>
      <c r="AJ27" s="65"/>
      <c r="AK27" s="65"/>
      <c r="AL27" s="2"/>
    </row>
    <row r="28" customFormat="false" ht="13.8" hidden="false" customHeight="false" outlineLevel="0" collapsed="false">
      <c r="A28" s="56" t="s">
        <v>269</v>
      </c>
      <c r="B28" s="11" t="str">
        <f aca="false">[1]Planilha!D96</f>
        <v>PINTURA </v>
      </c>
      <c r="C28" s="32" t="n">
        <f aca="false">[1]Planilha!L96</f>
        <v>31909.11</v>
      </c>
      <c r="D28" s="57"/>
      <c r="E28" s="66" t="n">
        <f aca="false">(F28*C28)</f>
        <v>0</v>
      </c>
      <c r="F28" s="68"/>
      <c r="G28" s="69" t="n">
        <f aca="false">(H28*C28)</f>
        <v>0</v>
      </c>
      <c r="H28" s="67"/>
      <c r="I28" s="69" t="n">
        <f aca="false">(J28*C28)</f>
        <v>0</v>
      </c>
      <c r="J28" s="71"/>
      <c r="K28" s="61" t="n">
        <f aca="false">(L28*C28)</f>
        <v>0</v>
      </c>
      <c r="L28" s="62"/>
      <c r="M28" s="61" t="n">
        <f aca="false">(N28*C28)</f>
        <v>0</v>
      </c>
      <c r="N28" s="62"/>
      <c r="O28" s="61" t="n">
        <f aca="false">(P28*C28)</f>
        <v>0</v>
      </c>
      <c r="P28" s="62"/>
      <c r="Q28" s="61" t="n">
        <f aca="false">(R28*C28)</f>
        <v>0</v>
      </c>
      <c r="R28" s="62"/>
      <c r="S28" s="61" t="n">
        <f aca="false">(T28*C28)</f>
        <v>0</v>
      </c>
      <c r="T28" s="62"/>
      <c r="U28" s="61" t="n">
        <f aca="false">(V28*C28)</f>
        <v>0</v>
      </c>
      <c r="V28" s="62"/>
      <c r="W28" s="61" t="n">
        <f aca="false">(X28*C28)</f>
        <v>0</v>
      </c>
      <c r="X28" s="62"/>
      <c r="Y28" s="61" t="n">
        <f aca="false">(Z28*C28)</f>
        <v>0</v>
      </c>
      <c r="Z28" s="62"/>
      <c r="AA28" s="61" t="n">
        <f aca="false">(AB28*C28)</f>
        <v>7977.2775</v>
      </c>
      <c r="AB28" s="62" t="n">
        <v>0.25</v>
      </c>
      <c r="AC28" s="61" t="n">
        <f aca="false">(AD28*C28)</f>
        <v>7977.2775</v>
      </c>
      <c r="AD28" s="62" t="n">
        <v>0.25</v>
      </c>
      <c r="AE28" s="61" t="n">
        <f aca="false">(AF28*C28)</f>
        <v>7977.2775</v>
      </c>
      <c r="AF28" s="62" t="n">
        <v>0.25</v>
      </c>
      <c r="AG28" s="61" t="n">
        <f aca="false">(AH28*C28)</f>
        <v>7977.2775</v>
      </c>
      <c r="AH28" s="63" t="n">
        <v>0.25</v>
      </c>
      <c r="AI28" s="2"/>
      <c r="AJ28" s="65"/>
      <c r="AK28" s="65"/>
      <c r="AL28" s="2"/>
    </row>
    <row r="29" customFormat="false" ht="13.8" hidden="false" customHeight="false" outlineLevel="0" collapsed="false">
      <c r="A29" s="56" t="s">
        <v>280</v>
      </c>
      <c r="B29" s="11" t="str">
        <f aca="false">[1]Planilha!D100</f>
        <v>PREVENTIVO DE INCENDIO </v>
      </c>
      <c r="C29" s="32" t="n">
        <f aca="false">[1]Planilha!L100</f>
        <v>1679.6</v>
      </c>
      <c r="D29" s="57"/>
      <c r="E29" s="66" t="n">
        <f aca="false">(F29*C29)</f>
        <v>0</v>
      </c>
      <c r="F29" s="68"/>
      <c r="G29" s="69" t="n">
        <f aca="false">(H29*C29)</f>
        <v>0</v>
      </c>
      <c r="H29" s="67"/>
      <c r="I29" s="69" t="n">
        <f aca="false">(J29*C29)</f>
        <v>0</v>
      </c>
      <c r="J29" s="71"/>
      <c r="K29" s="61" t="n">
        <f aca="false">(L29*C29)</f>
        <v>0</v>
      </c>
      <c r="L29" s="62"/>
      <c r="M29" s="61" t="n">
        <f aca="false">(N29*C29)</f>
        <v>0</v>
      </c>
      <c r="N29" s="62"/>
      <c r="O29" s="61" t="n">
        <f aca="false">(P29*C29)</f>
        <v>0</v>
      </c>
      <c r="P29" s="62"/>
      <c r="Q29" s="61" t="n">
        <f aca="false">(R29*C29)</f>
        <v>0</v>
      </c>
      <c r="R29" s="62"/>
      <c r="S29" s="61" t="n">
        <f aca="false">(T29*C29)</f>
        <v>0</v>
      </c>
      <c r="T29" s="62"/>
      <c r="U29" s="61" t="n">
        <f aca="false">(V29*C29)</f>
        <v>0</v>
      </c>
      <c r="V29" s="62"/>
      <c r="W29" s="61" t="n">
        <f aca="false">(X29*C29)</f>
        <v>0</v>
      </c>
      <c r="X29" s="62"/>
      <c r="Y29" s="61" t="n">
        <f aca="false">(Z29*C29)</f>
        <v>0</v>
      </c>
      <c r="Z29" s="62"/>
      <c r="AA29" s="61" t="n">
        <f aca="false">(AB29*C29)</f>
        <v>0</v>
      </c>
      <c r="AB29" s="62"/>
      <c r="AC29" s="61" t="n">
        <f aca="false">(AD29*C29)</f>
        <v>0</v>
      </c>
      <c r="AD29" s="62"/>
      <c r="AE29" s="61" t="n">
        <f aca="false">(AF29*C29)</f>
        <v>1679.6</v>
      </c>
      <c r="AF29" s="62" t="n">
        <v>1</v>
      </c>
      <c r="AG29" s="61" t="n">
        <f aca="false">(AH29*C29)</f>
        <v>0</v>
      </c>
      <c r="AH29" s="63"/>
      <c r="AI29" s="2"/>
      <c r="AJ29" s="65"/>
      <c r="AK29" s="65"/>
      <c r="AL29" s="2"/>
    </row>
    <row r="30" customFormat="false" ht="13.8" hidden="false" customHeight="false" outlineLevel="0" collapsed="false">
      <c r="A30" s="56" t="s">
        <v>291</v>
      </c>
      <c r="B30" s="11" t="str">
        <f aca="false">[1]Planilha!D104</f>
        <v>ELÉTRICA </v>
      </c>
      <c r="C30" s="32" t="n">
        <f aca="false">[1]Planilha!L104</f>
        <v>80361.39</v>
      </c>
      <c r="D30" s="57"/>
      <c r="E30" s="66" t="n">
        <f aca="false">(F30*C30)</f>
        <v>0</v>
      </c>
      <c r="F30" s="11"/>
      <c r="G30" s="69" t="n">
        <f aca="false">(H30*C30)</f>
        <v>0</v>
      </c>
      <c r="H30" s="11"/>
      <c r="I30" s="69" t="n">
        <f aca="false">(J30*C30)</f>
        <v>0</v>
      </c>
      <c r="J30" s="11"/>
      <c r="K30" s="61" t="n">
        <f aca="false">(L30*C30)</f>
        <v>0</v>
      </c>
      <c r="L30" s="11"/>
      <c r="M30" s="61" t="n">
        <f aca="false">(N30*C30)</f>
        <v>0</v>
      </c>
      <c r="N30" s="11"/>
      <c r="O30" s="61" t="n">
        <f aca="false">(P30*C30)</f>
        <v>0</v>
      </c>
      <c r="P30" s="11"/>
      <c r="Q30" s="61" t="n">
        <f aca="false">(R30*C30)</f>
        <v>0</v>
      </c>
      <c r="R30" s="11"/>
      <c r="S30" s="61" t="n">
        <f aca="false">(T30*C30)</f>
        <v>0</v>
      </c>
      <c r="T30" s="11"/>
      <c r="U30" s="61" t="n">
        <f aca="false">(V30*C30)</f>
        <v>0</v>
      </c>
      <c r="V30" s="11"/>
      <c r="W30" s="61" t="n">
        <f aca="false">(X30*C30)</f>
        <v>0</v>
      </c>
      <c r="X30" s="62"/>
      <c r="Y30" s="61" t="n">
        <f aca="false">(Z30*C30)</f>
        <v>40180.695</v>
      </c>
      <c r="Z30" s="62" t="n">
        <v>0.5</v>
      </c>
      <c r="AA30" s="61" t="n">
        <f aca="false">(AB30*C30)</f>
        <v>0</v>
      </c>
      <c r="AB30" s="62"/>
      <c r="AC30" s="61" t="n">
        <f aca="false">(AD30*C30)</f>
        <v>0</v>
      </c>
      <c r="AD30" s="62"/>
      <c r="AE30" s="61" t="n">
        <f aca="false">(AF30*C30)</f>
        <v>40180.695</v>
      </c>
      <c r="AF30" s="62" t="n">
        <v>0.5</v>
      </c>
      <c r="AG30" s="61" t="n">
        <f aca="false">(AH30*C30)</f>
        <v>0</v>
      </c>
      <c r="AH30" s="63"/>
      <c r="AI30" s="2"/>
      <c r="AJ30" s="65"/>
      <c r="AK30" s="65"/>
      <c r="AL30" s="2"/>
    </row>
    <row r="31" customFormat="false" ht="13.8" hidden="false" customHeight="false" outlineLevel="0" collapsed="false">
      <c r="A31" s="56" t="s">
        <v>409</v>
      </c>
      <c r="B31" s="11" t="str">
        <f aca="false">[1]Planilha!D145</f>
        <v>HIDRAULICO</v>
      </c>
      <c r="C31" s="32" t="n">
        <f aca="false">[1]Planilha!L145</f>
        <v>3298.41</v>
      </c>
      <c r="D31" s="57"/>
      <c r="E31" s="66" t="n">
        <f aca="false">(F31*C31)</f>
        <v>0</v>
      </c>
      <c r="F31" s="11"/>
      <c r="G31" s="69" t="n">
        <f aca="false">(H31*C31)</f>
        <v>0</v>
      </c>
      <c r="H31" s="11"/>
      <c r="I31" s="69" t="n">
        <f aca="false">(J31*C31)</f>
        <v>0</v>
      </c>
      <c r="J31" s="11"/>
      <c r="K31" s="61" t="n">
        <f aca="false">(L31*C31)</f>
        <v>0</v>
      </c>
      <c r="L31" s="11"/>
      <c r="M31" s="61" t="n">
        <f aca="false">(N31*C31)</f>
        <v>0</v>
      </c>
      <c r="N31" s="11"/>
      <c r="O31" s="61" t="n">
        <f aca="false">(P31*C31)</f>
        <v>0</v>
      </c>
      <c r="P31" s="11"/>
      <c r="Q31" s="61" t="n">
        <f aca="false">(R31*C31)</f>
        <v>0</v>
      </c>
      <c r="R31" s="11"/>
      <c r="S31" s="61" t="n">
        <f aca="false">(T31*C31)</f>
        <v>0</v>
      </c>
      <c r="T31" s="11"/>
      <c r="U31" s="61" t="n">
        <f aca="false">(V31*C31)</f>
        <v>0</v>
      </c>
      <c r="V31" s="11"/>
      <c r="W31" s="61" t="n">
        <f aca="false">(X31*C31)</f>
        <v>1649.205</v>
      </c>
      <c r="X31" s="62" t="n">
        <v>0.5</v>
      </c>
      <c r="Y31" s="61" t="n">
        <f aca="false">(Z31*C31)</f>
        <v>1649.205</v>
      </c>
      <c r="Z31" s="62" t="n">
        <v>0.5</v>
      </c>
      <c r="AA31" s="61" t="n">
        <f aca="false">(AB31*C31)</f>
        <v>0</v>
      </c>
      <c r="AB31" s="62"/>
      <c r="AC31" s="61" t="n">
        <f aca="false">(AD31*C31)</f>
        <v>0</v>
      </c>
      <c r="AD31" s="62"/>
      <c r="AE31" s="61" t="n">
        <f aca="false">(AF31*C31)</f>
        <v>0</v>
      </c>
      <c r="AF31" s="62"/>
      <c r="AG31" s="61" t="n">
        <f aca="false">(AH31*C31)</f>
        <v>0</v>
      </c>
      <c r="AH31" s="63"/>
      <c r="AI31" s="64"/>
      <c r="AJ31" s="65"/>
      <c r="AK31" s="65"/>
      <c r="AL31" s="2"/>
    </row>
    <row r="32" customFormat="false" ht="13.8" hidden="false" customHeight="false" outlineLevel="0" collapsed="false">
      <c r="A32" s="56" t="s">
        <v>438</v>
      </c>
      <c r="B32" s="11" t="str">
        <f aca="false">[1]Planilha!D155</f>
        <v>SANITÁRIO</v>
      </c>
      <c r="C32" s="32" t="n">
        <f aca="false">[1]Planilha!L155</f>
        <v>7805.68</v>
      </c>
      <c r="D32" s="57"/>
      <c r="E32" s="72" t="n">
        <f aca="false">(F32*C32)</f>
        <v>0</v>
      </c>
      <c r="F32" s="11"/>
      <c r="G32" s="61" t="n">
        <f aca="false">(H32*C32)</f>
        <v>0</v>
      </c>
      <c r="H32" s="11"/>
      <c r="I32" s="61" t="n">
        <f aca="false">(J32*C32)</f>
        <v>0</v>
      </c>
      <c r="J32" s="11"/>
      <c r="K32" s="61" t="n">
        <f aca="false">(L32*C32)</f>
        <v>0</v>
      </c>
      <c r="L32" s="11"/>
      <c r="M32" s="61" t="n">
        <f aca="false">(N32*C32)</f>
        <v>0</v>
      </c>
      <c r="N32" s="11"/>
      <c r="O32" s="61" t="n">
        <f aca="false">(P32*C32)</f>
        <v>0</v>
      </c>
      <c r="P32" s="11"/>
      <c r="Q32" s="61" t="n">
        <f aca="false">(R32*C32)</f>
        <v>0</v>
      </c>
      <c r="R32" s="11"/>
      <c r="S32" s="61" t="n">
        <f aca="false">(T32*C32)</f>
        <v>0</v>
      </c>
      <c r="T32" s="11"/>
      <c r="U32" s="61" t="n">
        <f aca="false">(V32*C32)</f>
        <v>0</v>
      </c>
      <c r="V32" s="11"/>
      <c r="W32" s="61" t="n">
        <f aca="false">(X32*C32)</f>
        <v>0</v>
      </c>
      <c r="X32" s="62"/>
      <c r="Y32" s="61" t="n">
        <f aca="false">(Z32*C32)</f>
        <v>3902.84</v>
      </c>
      <c r="Z32" s="62" t="n">
        <v>0.5</v>
      </c>
      <c r="AA32" s="61" t="n">
        <f aca="false">(AB32*C32)</f>
        <v>3902.84</v>
      </c>
      <c r="AB32" s="62" t="n">
        <v>0.5</v>
      </c>
      <c r="AC32" s="61" t="n">
        <f aca="false">(AD32*C32)</f>
        <v>0</v>
      </c>
      <c r="AD32" s="62"/>
      <c r="AE32" s="61" t="n">
        <f aca="false">(AF32*C32)</f>
        <v>0</v>
      </c>
      <c r="AF32" s="62"/>
      <c r="AG32" s="61" t="n">
        <f aca="false">(AH32*C32)</f>
        <v>0</v>
      </c>
      <c r="AH32" s="63"/>
      <c r="AI32" s="2"/>
      <c r="AJ32" s="65"/>
      <c r="AK32" s="65"/>
      <c r="AL32" s="2"/>
    </row>
    <row r="33" customFormat="false" ht="13.8" hidden="false" customHeight="false" outlineLevel="0" collapsed="false">
      <c r="A33" s="56" t="s">
        <v>473</v>
      </c>
      <c r="B33" s="11" t="str">
        <f aca="false">[1]Planilha!D167</f>
        <v>ACESSORIOS</v>
      </c>
      <c r="C33" s="32" t="n">
        <f aca="false">[1]Planilha!L167</f>
        <v>3865.89</v>
      </c>
      <c r="D33" s="57"/>
      <c r="E33" s="72" t="n">
        <f aca="false">(F33*C33)</f>
        <v>0</v>
      </c>
      <c r="F33" s="11"/>
      <c r="G33" s="61" t="n">
        <f aca="false">(H33*C33)</f>
        <v>0</v>
      </c>
      <c r="H33" s="62"/>
      <c r="I33" s="61" t="n">
        <f aca="false">(J33*C33)</f>
        <v>0</v>
      </c>
      <c r="J33" s="11"/>
      <c r="K33" s="61" t="n">
        <f aca="false">(L33*C33)</f>
        <v>0</v>
      </c>
      <c r="L33" s="11"/>
      <c r="M33" s="61" t="n">
        <f aca="false">(N33*C33)</f>
        <v>0</v>
      </c>
      <c r="N33" s="11"/>
      <c r="O33" s="61" t="n">
        <f aca="false">(P33*C33)</f>
        <v>0</v>
      </c>
      <c r="P33" s="11"/>
      <c r="Q33" s="61" t="n">
        <f aca="false">(R33*C33)</f>
        <v>0</v>
      </c>
      <c r="R33" s="11"/>
      <c r="S33" s="61" t="n">
        <f aca="false">(T33*C33)</f>
        <v>1932.945</v>
      </c>
      <c r="T33" s="73" t="n">
        <v>0.5</v>
      </c>
      <c r="U33" s="61" t="n">
        <f aca="false">(V33*C33)</f>
        <v>0</v>
      </c>
      <c r="V33" s="11"/>
      <c r="W33" s="61" t="n">
        <f aca="false">(X33*C33)</f>
        <v>0</v>
      </c>
      <c r="X33" s="62"/>
      <c r="Y33" s="61" t="n">
        <f aca="false">(Z33*C33)</f>
        <v>0</v>
      </c>
      <c r="Z33" s="62"/>
      <c r="AA33" s="61" t="n">
        <f aca="false">(AB33*C33)</f>
        <v>0</v>
      </c>
      <c r="AB33" s="62"/>
      <c r="AC33" s="61" t="n">
        <f aca="false">(AD33*C33)</f>
        <v>0</v>
      </c>
      <c r="AD33" s="62"/>
      <c r="AE33" s="61" t="n">
        <f aca="false">(AF33*C33)</f>
        <v>1932.945</v>
      </c>
      <c r="AF33" s="62" t="n">
        <v>0.5</v>
      </c>
      <c r="AG33" s="61" t="n">
        <f aca="false">(AH33*C33)</f>
        <v>0</v>
      </c>
      <c r="AH33" s="63"/>
      <c r="AI33" s="64"/>
      <c r="AJ33" s="65"/>
      <c r="AK33" s="65"/>
      <c r="AL33" s="2"/>
    </row>
    <row r="34" customFormat="false" ht="13.8" hidden="false" customHeight="false" outlineLevel="0" collapsed="false">
      <c r="A34" s="56" t="s">
        <v>484</v>
      </c>
      <c r="B34" s="11" t="str">
        <f aca="false">[1]Planilha!D171</f>
        <v>CLIMATIZADORES</v>
      </c>
      <c r="C34" s="32" t="n">
        <f aca="false">[1]Planilha!L171</f>
        <v>32197.83</v>
      </c>
      <c r="D34" s="57"/>
      <c r="E34" s="72" t="n">
        <f aca="false">(F34*C34)</f>
        <v>0</v>
      </c>
      <c r="F34" s="11"/>
      <c r="G34" s="61" t="n">
        <f aca="false">(H34*C34)</f>
        <v>0</v>
      </c>
      <c r="H34" s="11"/>
      <c r="I34" s="61" t="n">
        <f aca="false">(J34*C34)</f>
        <v>0</v>
      </c>
      <c r="J34" s="11"/>
      <c r="K34" s="61" t="n">
        <f aca="false">(L34*C34)</f>
        <v>0</v>
      </c>
      <c r="L34" s="11"/>
      <c r="M34" s="61" t="n">
        <f aca="false">(N34*C34)</f>
        <v>0</v>
      </c>
      <c r="N34" s="11"/>
      <c r="O34" s="61" t="n">
        <f aca="false">(P34*C34)</f>
        <v>0</v>
      </c>
      <c r="P34" s="11"/>
      <c r="Q34" s="61" t="n">
        <f aca="false">(R34*C34)</f>
        <v>0</v>
      </c>
      <c r="R34" s="11"/>
      <c r="S34" s="61" t="n">
        <f aca="false">(T34*C34)</f>
        <v>0</v>
      </c>
      <c r="T34" s="11"/>
      <c r="U34" s="61" t="n">
        <f aca="false">(V34*C34)</f>
        <v>0</v>
      </c>
      <c r="V34" s="11"/>
      <c r="W34" s="61" t="n">
        <f aca="false">(X34*C34)</f>
        <v>0</v>
      </c>
      <c r="X34" s="62"/>
      <c r="Y34" s="61" t="n">
        <f aca="false">(Z34*C34)</f>
        <v>0</v>
      </c>
      <c r="Z34" s="62"/>
      <c r="AA34" s="61" t="n">
        <f aca="false">(AB34*C34)</f>
        <v>0</v>
      </c>
      <c r="AB34" s="62"/>
      <c r="AC34" s="61" t="n">
        <f aca="false">(AD34*C34)</f>
        <v>0</v>
      </c>
      <c r="AD34" s="62"/>
      <c r="AE34" s="61" t="n">
        <f aca="false">(AF34*C34)</f>
        <v>32197.83</v>
      </c>
      <c r="AF34" s="62" t="n">
        <v>1</v>
      </c>
      <c r="AG34" s="61" t="n">
        <f aca="false">(AH34*C34)</f>
        <v>0</v>
      </c>
      <c r="AH34" s="63"/>
      <c r="AI34" s="2"/>
      <c r="AJ34" s="65"/>
      <c r="AK34" s="65"/>
      <c r="AL34" s="2"/>
    </row>
    <row r="35" customFormat="false" ht="13.8" hidden="false" customHeight="false" outlineLevel="0" collapsed="false">
      <c r="A35" s="56" t="s">
        <v>495</v>
      </c>
      <c r="B35" s="11" t="str">
        <f aca="false">[1]Planilha!D175</f>
        <v>ACESSIBILIDADE</v>
      </c>
      <c r="C35" s="32" t="n">
        <f aca="false">[1]Planilha!L175</f>
        <v>17333.68</v>
      </c>
      <c r="D35" s="57"/>
      <c r="E35" s="72" t="n">
        <f aca="false">(F35*C35)</f>
        <v>0</v>
      </c>
      <c r="F35" s="11"/>
      <c r="G35" s="61" t="n">
        <f aca="false">(H35*C35)</f>
        <v>0</v>
      </c>
      <c r="H35" s="11"/>
      <c r="I35" s="61" t="n">
        <f aca="false">(J35*C35)</f>
        <v>0</v>
      </c>
      <c r="J35" s="11"/>
      <c r="K35" s="61" t="n">
        <f aca="false">(L35*C35)</f>
        <v>0</v>
      </c>
      <c r="L35" s="11"/>
      <c r="M35" s="61" t="n">
        <f aca="false">(N35*C35)</f>
        <v>0</v>
      </c>
      <c r="N35" s="11"/>
      <c r="O35" s="61" t="n">
        <f aca="false">(P35*C35)</f>
        <v>0</v>
      </c>
      <c r="P35" s="11"/>
      <c r="Q35" s="61" t="n">
        <f aca="false">(R35*C35)</f>
        <v>0</v>
      </c>
      <c r="R35" s="11"/>
      <c r="S35" s="61" t="n">
        <f aca="false">(T35*C35)</f>
        <v>0</v>
      </c>
      <c r="T35" s="11"/>
      <c r="U35" s="61" t="n">
        <f aca="false">(V35*C35)</f>
        <v>0</v>
      </c>
      <c r="V35" s="11"/>
      <c r="W35" s="61" t="n">
        <f aca="false">(X35*C35)</f>
        <v>0</v>
      </c>
      <c r="X35" s="62"/>
      <c r="Y35" s="61" t="n">
        <f aca="false">(Z35*C35)</f>
        <v>0</v>
      </c>
      <c r="Z35" s="62"/>
      <c r="AA35" s="61" t="n">
        <f aca="false">(AB35*C35)</f>
        <v>0</v>
      </c>
      <c r="AB35" s="62"/>
      <c r="AC35" s="61" t="n">
        <f aca="false">(AD35*C35)</f>
        <v>0</v>
      </c>
      <c r="AD35" s="62"/>
      <c r="AE35" s="61" t="n">
        <f aca="false">(AF35*C35)</f>
        <v>0</v>
      </c>
      <c r="AF35" s="62"/>
      <c r="AG35" s="61" t="n">
        <f aca="false">(AH35*C35)</f>
        <v>17333.68</v>
      </c>
      <c r="AH35" s="63" t="n">
        <v>1</v>
      </c>
      <c r="AI35" s="2"/>
      <c r="AJ35" s="65"/>
      <c r="AK35" s="65"/>
      <c r="AL35" s="2"/>
    </row>
    <row r="36" customFormat="false" ht="13.8" hidden="false" customHeight="false" outlineLevel="0" collapsed="false">
      <c r="A36" s="56" t="s">
        <v>510</v>
      </c>
      <c r="B36" s="11" t="str">
        <f aca="false">[1]Planilha!D180</f>
        <v>CALÇADA EXTERNA </v>
      </c>
      <c r="C36" s="32" t="n">
        <f aca="false">[1]Planilha!L180</f>
        <v>9789.1695</v>
      </c>
      <c r="D36" s="57"/>
      <c r="E36" s="72" t="n">
        <f aca="false">(F36*C36)</f>
        <v>0</v>
      </c>
      <c r="F36" s="11"/>
      <c r="G36" s="61" t="n">
        <f aca="false">(H36*C36)</f>
        <v>0</v>
      </c>
      <c r="H36" s="11"/>
      <c r="I36" s="61" t="n">
        <f aca="false">(J36*C36)</f>
        <v>0</v>
      </c>
      <c r="J36" s="11"/>
      <c r="K36" s="61" t="n">
        <f aca="false">(L36*C36)</f>
        <v>0</v>
      </c>
      <c r="L36" s="11"/>
      <c r="M36" s="61" t="n">
        <f aca="false">(N36*C36)</f>
        <v>0</v>
      </c>
      <c r="N36" s="11"/>
      <c r="O36" s="61" t="n">
        <f aca="false">(P36*C36)</f>
        <v>0</v>
      </c>
      <c r="P36" s="11"/>
      <c r="Q36" s="61" t="n">
        <f aca="false">(R36*C36)</f>
        <v>0</v>
      </c>
      <c r="R36" s="11"/>
      <c r="S36" s="61" t="n">
        <f aca="false">(T36*C36)</f>
        <v>0</v>
      </c>
      <c r="T36" s="11"/>
      <c r="U36" s="61" t="n">
        <f aca="false">(V36*C36)</f>
        <v>0</v>
      </c>
      <c r="V36" s="11"/>
      <c r="W36" s="61" t="n">
        <f aca="false">(X36*C36)</f>
        <v>0</v>
      </c>
      <c r="X36" s="62"/>
      <c r="Y36" s="61" t="n">
        <f aca="false">(Z36*C36)</f>
        <v>0</v>
      </c>
      <c r="Z36" s="62"/>
      <c r="AA36" s="61" t="n">
        <f aca="false">(AB36*C36)</f>
        <v>0</v>
      </c>
      <c r="AB36" s="62"/>
      <c r="AC36" s="61" t="n">
        <f aca="false">(AD36*C36)</f>
        <v>0</v>
      </c>
      <c r="AD36" s="62"/>
      <c r="AE36" s="61" t="n">
        <f aca="false">(AF36*C36)</f>
        <v>0</v>
      </c>
      <c r="AF36" s="62"/>
      <c r="AG36" s="61" t="n">
        <f aca="false">(AH36*C36)</f>
        <v>9789.1695</v>
      </c>
      <c r="AH36" s="63" t="n">
        <v>1</v>
      </c>
      <c r="AI36" s="2"/>
      <c r="AJ36" s="65"/>
      <c r="AK36" s="65"/>
      <c r="AL36" s="2"/>
    </row>
    <row r="37" customFormat="false" ht="13.8" hidden="false" customHeight="false" outlineLevel="0" collapsed="false">
      <c r="A37" s="74" t="s">
        <v>519</v>
      </c>
      <c r="B37" s="75" t="str">
        <f aca="false">[1]Planilha!D184</f>
        <v>COMPLEMENTARES</v>
      </c>
      <c r="C37" s="76" t="n">
        <f aca="false">[1]Planilha!L184</f>
        <v>5676.4352</v>
      </c>
      <c r="D37" s="77"/>
      <c r="E37" s="78" t="n">
        <f aca="false">(F37*C37)</f>
        <v>0</v>
      </c>
      <c r="F37" s="75"/>
      <c r="G37" s="61" t="n">
        <f aca="false">(H37*C37)</f>
        <v>0</v>
      </c>
      <c r="H37" s="75"/>
      <c r="I37" s="61" t="n">
        <f aca="false">(J37*C37)</f>
        <v>0</v>
      </c>
      <c r="J37" s="75"/>
      <c r="K37" s="61" t="n">
        <f aca="false">(L37*C37)</f>
        <v>0</v>
      </c>
      <c r="L37" s="75"/>
      <c r="M37" s="61" t="n">
        <f aca="false">(N37*C37)</f>
        <v>0</v>
      </c>
      <c r="N37" s="75"/>
      <c r="O37" s="61" t="n">
        <f aca="false">(P37*C37)</f>
        <v>0</v>
      </c>
      <c r="P37" s="75"/>
      <c r="Q37" s="61" t="n">
        <f aca="false">(R37*C37)</f>
        <v>0</v>
      </c>
      <c r="R37" s="75"/>
      <c r="S37" s="61" t="n">
        <f aca="false">(T37*C37)</f>
        <v>0</v>
      </c>
      <c r="T37" s="75"/>
      <c r="U37" s="61" t="n">
        <f aca="false">(V37*C37)</f>
        <v>0</v>
      </c>
      <c r="V37" s="75"/>
      <c r="W37" s="61" t="n">
        <f aca="false">(X37*C37)</f>
        <v>0</v>
      </c>
      <c r="X37" s="79"/>
      <c r="Y37" s="61" t="n">
        <f aca="false">(Z37*C37)</f>
        <v>0</v>
      </c>
      <c r="Z37" s="79"/>
      <c r="AA37" s="61" t="n">
        <f aca="false">(AB37*C37)</f>
        <v>0</v>
      </c>
      <c r="AB37" s="79"/>
      <c r="AC37" s="80" t="n">
        <f aca="false">(AD37*C37)</f>
        <v>0</v>
      </c>
      <c r="AD37" s="79"/>
      <c r="AE37" s="80" t="n">
        <f aca="false">(AF37*C37)</f>
        <v>0</v>
      </c>
      <c r="AF37" s="79"/>
      <c r="AG37" s="80" t="n">
        <f aca="false">(AH37*C37)</f>
        <v>5676.4352</v>
      </c>
      <c r="AH37" s="81" t="n">
        <v>1</v>
      </c>
      <c r="AI37" s="2"/>
      <c r="AJ37" s="65"/>
      <c r="AK37" s="65"/>
      <c r="AL37" s="2"/>
    </row>
    <row r="38" customFormat="false" ht="13.9" hidden="false" customHeight="true" outlineLevel="0" collapsed="false">
      <c r="A38" s="82" t="s">
        <v>543</v>
      </c>
      <c r="B38" s="82"/>
      <c r="C38" s="82"/>
      <c r="D38" s="82"/>
      <c r="E38" s="83" t="n">
        <f aca="false">(E39/C42)</f>
        <v>0.054321246547073</v>
      </c>
      <c r="F38" s="83"/>
      <c r="G38" s="84" t="n">
        <f aca="false">(G39/C42)</f>
        <v>0.0549547021984521</v>
      </c>
      <c r="H38" s="84"/>
      <c r="I38" s="84" t="n">
        <f aca="false">(I39/C42)</f>
        <v>0.081575422694481</v>
      </c>
      <c r="J38" s="84"/>
      <c r="K38" s="84" t="n">
        <f aca="false">(K39/C42)</f>
        <v>0.0710645528429469</v>
      </c>
      <c r="L38" s="84"/>
      <c r="M38" s="84" t="n">
        <f aca="false">(M39/C42)</f>
        <v>0.02107305350816</v>
      </c>
      <c r="N38" s="84"/>
      <c r="O38" s="84" t="n">
        <f aca="false">(O39/C42)</f>
        <v>0.000707492174439046</v>
      </c>
      <c r="P38" s="84"/>
      <c r="Q38" s="85" t="n">
        <f aca="false">(Q39/C42)</f>
        <v>0.119622552619436</v>
      </c>
      <c r="R38" s="85"/>
      <c r="S38" s="85" t="n">
        <f aca="false">(S39/C42)</f>
        <v>0.18006096851617</v>
      </c>
      <c r="T38" s="85"/>
      <c r="U38" s="85" t="n">
        <f aca="false">(U39/C42)</f>
        <v>0.0719194286882018</v>
      </c>
      <c r="V38" s="85"/>
      <c r="W38" s="85" t="n">
        <f aca="false">(W39/C42)</f>
        <v>0.0535168352090389</v>
      </c>
      <c r="X38" s="85"/>
      <c r="Y38" s="85" t="n">
        <f aca="false">(Y39/C42)</f>
        <v>0.0804627611872175</v>
      </c>
      <c r="Z38" s="85"/>
      <c r="AA38" s="85" t="n">
        <f aca="false">(AA39/C42)</f>
        <v>0.0570413982206277</v>
      </c>
      <c r="AB38" s="85"/>
      <c r="AC38" s="85" t="n">
        <f aca="false">(AC39/C42)</f>
        <v>0.0603827826873984</v>
      </c>
      <c r="AD38" s="85"/>
      <c r="AE38" s="85" t="n">
        <f aca="false">(AE39/C42)</f>
        <v>0.0627123165452105</v>
      </c>
      <c r="AF38" s="85"/>
      <c r="AG38" s="86" t="n">
        <f aca="false">(AG39/C42)</f>
        <v>0.0305844863611476</v>
      </c>
      <c r="AH38" s="86"/>
    </row>
    <row r="39" customFormat="false" ht="13.9" hidden="false" customHeight="true" outlineLevel="0" collapsed="false">
      <c r="A39" s="87" t="s">
        <v>544</v>
      </c>
      <c r="B39" s="87"/>
      <c r="C39" s="87"/>
      <c r="D39" s="87"/>
      <c r="E39" s="88" t="n">
        <f aca="false">SUM(E13:E37)</f>
        <v>88869.559552</v>
      </c>
      <c r="F39" s="88"/>
      <c r="G39" s="89" t="n">
        <f aca="false">SUM(G13:G37)</f>
        <v>89905.893</v>
      </c>
      <c r="H39" s="89"/>
      <c r="I39" s="89" t="n">
        <f aca="false">SUM(I13:I37)</f>
        <v>133457.39183</v>
      </c>
      <c r="J39" s="89"/>
      <c r="K39" s="89" t="n">
        <f aca="false">SUM(K13:K37)</f>
        <v>116261.608714</v>
      </c>
      <c r="L39" s="89"/>
      <c r="M39" s="89" t="n">
        <f aca="false">SUM(M13:M37)</f>
        <v>34475.51561732</v>
      </c>
      <c r="N39" s="89"/>
      <c r="O39" s="89" t="n">
        <f aca="false">SUM(O13:O37)</f>
        <v>1157.4572</v>
      </c>
      <c r="P39" s="89"/>
      <c r="Q39" s="90" t="n">
        <f aca="false">SUM(Q13:Q37)</f>
        <v>195702.496528</v>
      </c>
      <c r="R39" s="90"/>
      <c r="S39" s="90" t="n">
        <f aca="false">SUM(S13:S37)</f>
        <v>294579.74515868</v>
      </c>
      <c r="T39" s="90"/>
      <c r="U39" s="90" t="n">
        <f aca="false">SUM(U13:U37)</f>
        <v>117660.1856</v>
      </c>
      <c r="V39" s="90"/>
      <c r="W39" s="90" t="n">
        <f aca="false">SUM(W13:W37)</f>
        <v>87553.5426</v>
      </c>
      <c r="X39" s="90"/>
      <c r="Y39" s="90" t="n">
        <f aca="false">SUM(Y13:Y37)</f>
        <v>131637.0776</v>
      </c>
      <c r="Z39" s="90"/>
      <c r="AA39" s="90" t="n">
        <f aca="false">SUM(AA13:AA37)</f>
        <v>93319.7277</v>
      </c>
      <c r="AB39" s="90"/>
      <c r="AC39" s="90" t="n">
        <f aca="false">SUM(AC13:AC37)</f>
        <v>98786.2327</v>
      </c>
      <c r="AD39" s="90"/>
      <c r="AE39" s="90" t="n">
        <f aca="false">SUM(AE13:AE37)</f>
        <v>102597.3501</v>
      </c>
      <c r="AF39" s="90"/>
      <c r="AG39" s="91" t="n">
        <f aca="false">SUM(AG13:AG37)</f>
        <v>50036.2198</v>
      </c>
      <c r="AH39" s="91"/>
      <c r="AK39" s="92"/>
    </row>
    <row r="40" customFormat="false" ht="13.9" hidden="false" customHeight="true" outlineLevel="0" collapsed="false">
      <c r="A40" s="87" t="s">
        <v>545</v>
      </c>
      <c r="B40" s="87"/>
      <c r="C40" s="87"/>
      <c r="D40" s="87"/>
      <c r="E40" s="93" t="n">
        <f aca="false">E38</f>
        <v>0.054321246547073</v>
      </c>
      <c r="F40" s="93"/>
      <c r="G40" s="94" t="n">
        <f aca="false">E40+G38</f>
        <v>0.109275948745525</v>
      </c>
      <c r="H40" s="94"/>
      <c r="I40" s="94" t="n">
        <f aca="false">G40+I38</f>
        <v>0.190851371440006</v>
      </c>
      <c r="J40" s="94"/>
      <c r="K40" s="94" t="n">
        <f aca="false">I40+K38</f>
        <v>0.261915924282953</v>
      </c>
      <c r="L40" s="94"/>
      <c r="M40" s="94" t="n">
        <f aca="false">K40+M38</f>
        <v>0.282988977791113</v>
      </c>
      <c r="N40" s="94"/>
      <c r="O40" s="94" t="n">
        <f aca="false">M40+O38</f>
        <v>0.283696469965552</v>
      </c>
      <c r="P40" s="94"/>
      <c r="Q40" s="95" t="n">
        <f aca="false">O40+Q38</f>
        <v>0.403319022584988</v>
      </c>
      <c r="R40" s="95"/>
      <c r="S40" s="95" t="n">
        <f aca="false">Q40+S38</f>
        <v>0.583379991101158</v>
      </c>
      <c r="T40" s="95"/>
      <c r="U40" s="95" t="n">
        <f aca="false">S40+U38</f>
        <v>0.65529941978936</v>
      </c>
      <c r="V40" s="95"/>
      <c r="W40" s="95" t="n">
        <f aca="false">U40+W38</f>
        <v>0.708816254998399</v>
      </c>
      <c r="X40" s="95"/>
      <c r="Y40" s="95" t="n">
        <f aca="false">W40+Y38</f>
        <v>0.789279016185616</v>
      </c>
      <c r="Z40" s="95"/>
      <c r="AA40" s="95" t="n">
        <f aca="false">Y40+AA38</f>
        <v>0.846320414406244</v>
      </c>
      <c r="AB40" s="95"/>
      <c r="AC40" s="95" t="n">
        <f aca="false">AA40+AC38</f>
        <v>0.906703197093642</v>
      </c>
      <c r="AD40" s="95"/>
      <c r="AE40" s="95" t="n">
        <f aca="false">AC40+AE38</f>
        <v>0.969415513638853</v>
      </c>
      <c r="AF40" s="95"/>
      <c r="AG40" s="96" t="n">
        <f aca="false">AE40+AG38</f>
        <v>1</v>
      </c>
      <c r="AH40" s="96"/>
    </row>
    <row r="41" customFormat="false" ht="13.9" hidden="false" customHeight="true" outlineLevel="0" collapsed="false">
      <c r="A41" s="97" t="s">
        <v>546</v>
      </c>
      <c r="B41" s="97"/>
      <c r="C41" s="97"/>
      <c r="D41" s="97"/>
      <c r="E41" s="98" t="n">
        <f aca="false">E39</f>
        <v>88869.559552</v>
      </c>
      <c r="F41" s="98"/>
      <c r="G41" s="99" t="n">
        <f aca="false">E41+G39</f>
        <v>178775.452552</v>
      </c>
      <c r="H41" s="99"/>
      <c r="I41" s="99" t="n">
        <f aca="false">G41+I39</f>
        <v>312232.844382</v>
      </c>
      <c r="J41" s="99"/>
      <c r="K41" s="99" t="n">
        <f aca="false">I41+K39</f>
        <v>428494.453096</v>
      </c>
      <c r="L41" s="99"/>
      <c r="M41" s="99" t="n">
        <f aca="false">K41+M39</f>
        <v>462969.96871332</v>
      </c>
      <c r="N41" s="99"/>
      <c r="O41" s="99" t="n">
        <f aca="false">M41+O39</f>
        <v>464127.42591332</v>
      </c>
      <c r="P41" s="99"/>
      <c r="Q41" s="100" t="n">
        <f aca="false">O41+Q39</f>
        <v>659829.92244132</v>
      </c>
      <c r="R41" s="100"/>
      <c r="S41" s="100" t="n">
        <f aca="false">Q41+S39</f>
        <v>954409.6676</v>
      </c>
      <c r="T41" s="100"/>
      <c r="U41" s="100" t="n">
        <f aca="false">S41+U39</f>
        <v>1072069.8532</v>
      </c>
      <c r="V41" s="100"/>
      <c r="W41" s="100" t="n">
        <f aca="false">U41+W39</f>
        <v>1159623.3958</v>
      </c>
      <c r="X41" s="100"/>
      <c r="Y41" s="100" t="n">
        <f aca="false">W41+Y39</f>
        <v>1291260.4734</v>
      </c>
      <c r="Z41" s="100"/>
      <c r="AA41" s="100" t="n">
        <f aca="false">Y41+AA39</f>
        <v>1384580.2011</v>
      </c>
      <c r="AB41" s="100"/>
      <c r="AC41" s="100" t="n">
        <f aca="false">AA41+AC39</f>
        <v>1483366.4338</v>
      </c>
      <c r="AD41" s="100"/>
      <c r="AE41" s="100" t="n">
        <f aca="false">AC41+AE39</f>
        <v>1585963.7839</v>
      </c>
      <c r="AF41" s="100"/>
      <c r="AG41" s="101" t="n">
        <f aca="false">AE41+AG39</f>
        <v>1636000.0037</v>
      </c>
      <c r="AH41" s="101"/>
    </row>
    <row r="42" customFormat="false" ht="13.8" hidden="false" customHeight="false" outlineLevel="0" collapsed="false">
      <c r="C42" s="102" t="n">
        <f aca="false">SUM(C13:C37)</f>
        <v>1636000.0037</v>
      </c>
    </row>
    <row r="43" customFormat="false" ht="13.8" hidden="false" customHeight="false" outlineLevel="0" collapsed="false">
      <c r="O43" s="92"/>
    </row>
    <row r="44" customFormat="false" ht="13.8" hidden="false" customHeight="false" outlineLevel="0" collapsed="false">
      <c r="A44" s="103" t="s">
        <v>547</v>
      </c>
      <c r="B44" s="103" t="s">
        <v>548</v>
      </c>
    </row>
    <row r="45" customFormat="false" ht="13.8" hidden="false" customHeight="false" outlineLevel="0" collapsed="false">
      <c r="Z45" s="37" t="s">
        <v>549</v>
      </c>
      <c r="AA45" s="37"/>
      <c r="AB45" s="37"/>
      <c r="AC45" s="37"/>
      <c r="AD45" s="37"/>
      <c r="AE45" s="37"/>
      <c r="AF45" s="37"/>
      <c r="AG45" s="37"/>
      <c r="AH45" s="37"/>
    </row>
    <row r="46" customFormat="false" ht="13.8" hidden="false" customHeight="false" outlineLevel="0" collapsed="false">
      <c r="O46" s="92"/>
    </row>
    <row r="47" customFormat="false" ht="13.8" hidden="false" customHeight="false" outlineLevel="0" collapsed="false">
      <c r="O47" s="92"/>
      <c r="AK47" s="92"/>
    </row>
    <row r="49" customFormat="false" ht="13.8" hidden="false" customHeight="false" outlineLevel="0" collapsed="false">
      <c r="C49" s="104"/>
      <c r="D49" s="104"/>
      <c r="E49" s="104"/>
      <c r="F49" s="104"/>
    </row>
    <row r="51" customFormat="false" ht="13.8" hidden="false" customHeight="false" outlineLevel="0" collapsed="false">
      <c r="C51" s="105"/>
      <c r="D51" s="105"/>
      <c r="E51" s="105"/>
      <c r="F51" s="105"/>
      <c r="G51" s="105"/>
    </row>
    <row r="52" customFormat="false" ht="13.8" hidden="false" customHeight="false" outlineLevel="0" collapsed="false">
      <c r="C52" s="105"/>
      <c r="D52" s="105"/>
      <c r="E52" s="105"/>
      <c r="F52" s="105"/>
      <c r="G52" s="105"/>
    </row>
  </sheetData>
  <mergeCells count="116">
    <mergeCell ref="B1:C1"/>
    <mergeCell ref="D1:M1"/>
    <mergeCell ref="B2:C2"/>
    <mergeCell ref="D2:M2"/>
    <mergeCell ref="B3:C3"/>
    <mergeCell ref="D3:M3"/>
    <mergeCell ref="B4:C4"/>
    <mergeCell ref="D4:M4"/>
    <mergeCell ref="B5:C5"/>
    <mergeCell ref="D5:M5"/>
    <mergeCell ref="B6:C6"/>
    <mergeCell ref="D6:M6"/>
    <mergeCell ref="B7:C7"/>
    <mergeCell ref="D7:M7"/>
    <mergeCell ref="B8:C8"/>
    <mergeCell ref="E8:T8"/>
    <mergeCell ref="B9:C9"/>
    <mergeCell ref="D9:M9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E12:F12"/>
    <mergeCell ref="G12:H12"/>
    <mergeCell ref="I12:J12"/>
    <mergeCell ref="K12:L12"/>
    <mergeCell ref="M12:N12"/>
    <mergeCell ref="O12:P12"/>
    <mergeCell ref="Q12:R12"/>
    <mergeCell ref="S12:T12"/>
    <mergeCell ref="U12:V12"/>
    <mergeCell ref="W12:X12"/>
    <mergeCell ref="Y12:Z12"/>
    <mergeCell ref="AA12:AB12"/>
    <mergeCell ref="AC12:AD12"/>
    <mergeCell ref="AE12:AF12"/>
    <mergeCell ref="AG12:AH12"/>
    <mergeCell ref="A38:D38"/>
    <mergeCell ref="E38:F38"/>
    <mergeCell ref="G38:H38"/>
    <mergeCell ref="I38:J38"/>
    <mergeCell ref="K38:L38"/>
    <mergeCell ref="M38:N38"/>
    <mergeCell ref="O38:P38"/>
    <mergeCell ref="Q38:R38"/>
    <mergeCell ref="S38:T38"/>
    <mergeCell ref="U38:V38"/>
    <mergeCell ref="W38:X38"/>
    <mergeCell ref="Y38:Z38"/>
    <mergeCell ref="AA38:AB38"/>
    <mergeCell ref="AC38:AD38"/>
    <mergeCell ref="AE38:AF38"/>
    <mergeCell ref="AG38:AH38"/>
    <mergeCell ref="A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AA39:AB39"/>
    <mergeCell ref="AC39:AD39"/>
    <mergeCell ref="AE39:AF39"/>
    <mergeCell ref="AG39:AH39"/>
    <mergeCell ref="A40:D40"/>
    <mergeCell ref="E40:F40"/>
    <mergeCell ref="G40:H40"/>
    <mergeCell ref="I40:J40"/>
    <mergeCell ref="K40:L40"/>
    <mergeCell ref="M40:N40"/>
    <mergeCell ref="O40:P40"/>
    <mergeCell ref="Q40:R40"/>
    <mergeCell ref="S40:T40"/>
    <mergeCell ref="U40:V40"/>
    <mergeCell ref="W40:X40"/>
    <mergeCell ref="Y40:Z40"/>
    <mergeCell ref="AA40:AB40"/>
    <mergeCell ref="AC40:AD40"/>
    <mergeCell ref="AE40:AF40"/>
    <mergeCell ref="AG40:AH40"/>
    <mergeCell ref="A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W41:X41"/>
    <mergeCell ref="Y41:Z41"/>
    <mergeCell ref="AA41:AB41"/>
    <mergeCell ref="AC41:AD41"/>
    <mergeCell ref="AE41:AF41"/>
    <mergeCell ref="AG41:AH41"/>
    <mergeCell ref="Z45:AH45"/>
    <mergeCell ref="C49:F49"/>
    <mergeCell ref="C51:G51"/>
    <mergeCell ref="C52:G5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Roman,Normal"&amp;12&amp;Kffffff&amp;A</oddHeader>
    <oddFooter>&amp;C&amp;"Times New Roman,Normal"&amp;12&amp;KffffffPágina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T1048576"/>
  <sheetViews>
    <sheetView showFormulas="false" showGridLines="true" showRowColHeaders="true" showZeros="true" rightToLeft="false" tabSelected="false" showOutlineSymbols="true" defaultGridColor="true" view="normal" topLeftCell="A151" colorId="64" zoomScale="75" zoomScaleNormal="75" zoomScalePageLayoutView="100" workbookViewId="0">
      <selection pane="topLeft" activeCell="K196" activeCellId="0" sqref="K196"/>
    </sheetView>
  </sheetViews>
  <sheetFormatPr defaultColWidth="8.8046875" defaultRowHeight="13.8" zeroHeight="false" outlineLevelRow="0" outlineLevelCol="0"/>
  <cols>
    <col collapsed="false" customWidth="true" hidden="false" outlineLevel="0" max="1" min="1" style="1" width="9.13"/>
    <col collapsed="false" customWidth="true" hidden="false" outlineLevel="0" max="2" min="2" style="0" width="13.43"/>
    <col collapsed="false" customWidth="true" hidden="false" outlineLevel="0" max="4" min="4" style="0" width="64.57"/>
    <col collapsed="false" customWidth="true" hidden="false" outlineLevel="0" max="7" min="7" style="0" width="13.86"/>
    <col collapsed="false" customWidth="true" hidden="false" outlineLevel="0" max="8" min="8" style="0" width="13.02"/>
    <col collapsed="false" customWidth="true" hidden="false" outlineLevel="0" max="10" min="10" style="2" width="11.52"/>
    <col collapsed="false" customWidth="true" hidden="false" outlineLevel="0" max="11" min="11" style="0" width="13.86"/>
    <col collapsed="false" customWidth="true" hidden="false" outlineLevel="0" max="12" min="12" style="0" width="17.93"/>
    <col collapsed="false" customWidth="true" hidden="true" outlineLevel="0" max="13" min="13" style="0" width="28.42"/>
    <col collapsed="false" customWidth="true" hidden="false" outlineLevel="0" max="14" min="14" style="0" width="5.36"/>
    <col collapsed="false" customWidth="true" hidden="false" outlineLevel="0" max="15" min="15" style="106" width="11.76"/>
    <col collapsed="false" customWidth="true" hidden="false" outlineLevel="0" max="16" min="16" style="92" width="13.97"/>
    <col collapsed="false" customWidth="true" hidden="false" outlineLevel="0" max="17" min="17" style="0" width="5.36"/>
    <col collapsed="false" customWidth="true" hidden="false" outlineLevel="0" max="18" min="18" style="0" width="11.48"/>
    <col collapsed="false" customWidth="true" hidden="false" outlineLevel="0" max="19" min="19" style="0" width="15.65"/>
    <col collapsed="false" customWidth="true" hidden="false" outlineLevel="0" max="20" min="20" style="0" width="12.87"/>
    <col collapsed="false" customWidth="true" hidden="false" outlineLevel="0" max="1024" min="1011" style="0" width="11.52"/>
  </cols>
  <sheetData>
    <row r="1" customFormat="false" ht="13.8" hidden="false" customHeight="false" outlineLevel="0" collapsed="false">
      <c r="A1" s="3" t="s">
        <v>0</v>
      </c>
      <c r="B1" s="3"/>
      <c r="C1" s="4"/>
      <c r="D1" s="4"/>
      <c r="E1" s="4"/>
      <c r="F1" s="4"/>
      <c r="G1" s="4"/>
      <c r="H1" s="4"/>
      <c r="I1" s="5"/>
      <c r="J1" s="5"/>
      <c r="K1" s="5"/>
      <c r="L1" s="5"/>
      <c r="M1" s="5"/>
    </row>
    <row r="2" customFormat="false" ht="13.8" hidden="false" customHeight="false" outlineLevel="0" collapsed="false">
      <c r="A2" s="3" t="s">
        <v>2</v>
      </c>
      <c r="B2" s="3"/>
      <c r="C2" s="4"/>
      <c r="D2" s="4"/>
      <c r="E2" s="4"/>
      <c r="F2" s="4"/>
      <c r="G2" s="4"/>
      <c r="H2" s="4"/>
      <c r="I2" s="5"/>
      <c r="J2" s="5"/>
      <c r="K2" s="5"/>
      <c r="L2" s="5"/>
      <c r="M2" s="5"/>
    </row>
    <row r="3" customFormat="false" ht="13.8" hidden="false" customHeight="false" outlineLevel="0" collapsed="false">
      <c r="A3" s="3" t="s">
        <v>4</v>
      </c>
      <c r="B3" s="3"/>
      <c r="C3" s="4" t="s">
        <v>5</v>
      </c>
      <c r="D3" s="4"/>
      <c r="E3" s="4"/>
      <c r="F3" s="4"/>
      <c r="G3" s="4"/>
      <c r="H3" s="4"/>
      <c r="I3" s="5"/>
      <c r="J3" s="5"/>
      <c r="K3" s="5"/>
      <c r="L3" s="5"/>
      <c r="M3" s="5"/>
    </row>
    <row r="4" customFormat="false" ht="13.8" hidden="false" customHeight="false" outlineLevel="0" collapsed="false">
      <c r="A4" s="3" t="s">
        <v>6</v>
      </c>
      <c r="B4" s="3"/>
      <c r="C4" s="4" t="s">
        <v>7</v>
      </c>
      <c r="D4" s="4"/>
      <c r="E4" s="4"/>
      <c r="F4" s="4"/>
      <c r="G4" s="4"/>
      <c r="H4" s="4"/>
      <c r="I4" s="5"/>
      <c r="J4" s="5"/>
      <c r="K4" s="5"/>
      <c r="L4" s="5"/>
      <c r="M4" s="5"/>
    </row>
    <row r="5" customFormat="false" ht="13.8" hidden="false" customHeight="false" outlineLevel="0" collapsed="false">
      <c r="A5" s="3" t="s">
        <v>8</v>
      </c>
      <c r="B5" s="3"/>
      <c r="C5" s="4"/>
      <c r="D5" s="4"/>
      <c r="E5" s="4"/>
      <c r="F5" s="4"/>
      <c r="G5" s="4"/>
      <c r="H5" s="4"/>
      <c r="I5" s="5"/>
      <c r="J5" s="5"/>
      <c r="K5" s="5"/>
      <c r="L5" s="5"/>
      <c r="M5" s="5"/>
    </row>
    <row r="6" customFormat="false" ht="13.8" hidden="false" customHeight="false" outlineLevel="0" collapsed="false">
      <c r="A6" s="3" t="s">
        <v>10</v>
      </c>
      <c r="B6" s="3"/>
      <c r="C6" s="6"/>
      <c r="D6" s="6"/>
      <c r="E6" s="6"/>
      <c r="F6" s="6"/>
      <c r="G6" s="6"/>
      <c r="H6" s="6"/>
      <c r="I6" s="5"/>
      <c r="J6" s="5"/>
      <c r="K6" s="5"/>
      <c r="L6" s="5"/>
      <c r="M6" s="5"/>
    </row>
    <row r="7" customFormat="false" ht="13.8" hidden="false" customHeight="false" outlineLevel="0" collapsed="false">
      <c r="A7" s="3" t="s">
        <v>12</v>
      </c>
      <c r="B7" s="3"/>
      <c r="C7" s="4"/>
      <c r="D7" s="4"/>
      <c r="E7" s="4"/>
      <c r="F7" s="4"/>
      <c r="G7" s="4"/>
      <c r="H7" s="4"/>
      <c r="I7" s="5"/>
      <c r="J7" s="5"/>
      <c r="K7" s="5"/>
      <c r="L7" s="5"/>
      <c r="M7" s="5"/>
    </row>
    <row r="8" customFormat="false" ht="13.8" hidden="false" customHeight="false" outlineLevel="0" collapsed="false">
      <c r="A8" s="3" t="s">
        <v>14</v>
      </c>
      <c r="B8" s="3"/>
      <c r="C8" s="7"/>
      <c r="D8" s="7"/>
      <c r="E8" s="7"/>
      <c r="F8" s="7"/>
      <c r="G8" s="7"/>
      <c r="H8" s="7"/>
      <c r="I8" s="5"/>
      <c r="J8" s="5"/>
      <c r="K8" s="5"/>
      <c r="L8" s="5"/>
      <c r="M8" s="5"/>
    </row>
    <row r="9" customFormat="false" ht="13.8" hidden="false" customHeight="false" outlineLevel="0" collapsed="false">
      <c r="A9" s="3" t="s">
        <v>16</v>
      </c>
      <c r="B9" s="3"/>
      <c r="C9" s="8" t="n">
        <v>0.2034</v>
      </c>
      <c r="D9" s="8"/>
      <c r="E9" s="8"/>
      <c r="F9" s="8"/>
      <c r="G9" s="8"/>
      <c r="H9" s="8"/>
      <c r="I9" s="5"/>
      <c r="J9" s="5"/>
      <c r="K9" s="5"/>
      <c r="L9" s="5"/>
      <c r="M9" s="5"/>
    </row>
    <row r="10" customFormat="false" ht="13.8" hidden="false" customHeight="true" outlineLevel="0" collapsed="false">
      <c r="O10" s="107" t="s">
        <v>550</v>
      </c>
      <c r="P10" s="107"/>
      <c r="R10" s="108" t="s">
        <v>551</v>
      </c>
      <c r="S10" s="108"/>
    </row>
    <row r="11" customFormat="false" ht="23.85" hidden="false" customHeight="false" outlineLevel="0" collapsed="false">
      <c r="A11" s="9" t="s">
        <v>17</v>
      </c>
      <c r="B11" s="9" t="s">
        <v>18</v>
      </c>
      <c r="C11" s="9" t="s">
        <v>19</v>
      </c>
      <c r="D11" s="9" t="s">
        <v>20</v>
      </c>
      <c r="E11" s="9" t="s">
        <v>21</v>
      </c>
      <c r="F11" s="9" t="s">
        <v>22</v>
      </c>
      <c r="G11" s="10" t="s">
        <v>23</v>
      </c>
      <c r="H11" s="11"/>
      <c r="I11" s="9" t="s">
        <v>24</v>
      </c>
      <c r="J11" s="12"/>
      <c r="K11" s="10" t="s">
        <v>25</v>
      </c>
      <c r="L11" s="109" t="s">
        <v>26</v>
      </c>
      <c r="O11" s="107"/>
      <c r="P11" s="107"/>
      <c r="R11" s="108"/>
      <c r="S11" s="108"/>
    </row>
    <row r="12" customFormat="false" ht="15" hidden="false" customHeight="true" outlineLevel="0" collapsed="false">
      <c r="A12" s="13" t="n">
        <v>1</v>
      </c>
      <c r="B12" s="14" t="s">
        <v>5</v>
      </c>
      <c r="C12" s="14"/>
      <c r="D12" s="14"/>
      <c r="E12" s="14"/>
      <c r="F12" s="14"/>
      <c r="G12" s="14"/>
      <c r="H12" s="14"/>
      <c r="I12" s="14"/>
      <c r="J12" s="14"/>
      <c r="K12" s="14"/>
      <c r="O12" s="107" t="s">
        <v>552</v>
      </c>
      <c r="P12" s="110" t="s">
        <v>553</v>
      </c>
      <c r="R12" s="108" t="s">
        <v>552</v>
      </c>
      <c r="S12" s="108" t="s">
        <v>554</v>
      </c>
    </row>
    <row r="13" customFormat="false" ht="13.8" hidden="false" customHeight="false" outlineLevel="0" collapsed="false">
      <c r="A13" s="15" t="s">
        <v>27</v>
      </c>
      <c r="B13" s="16" t="s">
        <v>28</v>
      </c>
      <c r="C13" s="17"/>
      <c r="D13" s="14" t="s">
        <v>29</v>
      </c>
      <c r="E13" s="18" t="s">
        <v>30</v>
      </c>
      <c r="F13" s="19"/>
      <c r="G13" s="19"/>
      <c r="H13" s="20"/>
      <c r="I13" s="21" t="s">
        <v>31</v>
      </c>
      <c r="J13" s="22"/>
      <c r="K13" s="23"/>
      <c r="L13" s="24" t="n">
        <f aca="false">(ROUND(SUM(L14:L21),2))</f>
        <v>59345.88</v>
      </c>
      <c r="O13" s="111"/>
      <c r="P13" s="112" t="n">
        <f aca="false">SUM(P14:P21)</f>
        <v>39488.38</v>
      </c>
      <c r="R13" s="113"/>
      <c r="S13" s="112" t="n">
        <f aca="false">SUM(S14:S21)</f>
        <v>19857.5</v>
      </c>
      <c r="T13" s="92"/>
    </row>
    <row r="14" customFormat="false" ht="35.05" hidden="false" customHeight="false" outlineLevel="0" collapsed="false">
      <c r="A14" s="15" t="s">
        <v>32</v>
      </c>
      <c r="B14" s="25" t="s">
        <v>33</v>
      </c>
      <c r="C14" s="25" t="s">
        <v>34</v>
      </c>
      <c r="D14" s="26" t="s">
        <v>35</v>
      </c>
      <c r="E14" s="27" t="s">
        <v>21</v>
      </c>
      <c r="F14" s="28" t="n">
        <v>8</v>
      </c>
      <c r="G14" s="28" t="n">
        <f aca="false">M14*H14</f>
        <v>220.543699426707</v>
      </c>
      <c r="H14" s="29" t="n">
        <v>262.55</v>
      </c>
      <c r="I14" s="30" t="s">
        <v>31</v>
      </c>
      <c r="J14" s="31" t="n">
        <v>1.2034</v>
      </c>
      <c r="K14" s="32" t="n">
        <f aca="false">(ROUND(G14*J14,2))</f>
        <v>265.4</v>
      </c>
      <c r="L14" s="32" t="n">
        <f aca="false">F14*K14</f>
        <v>2123.2</v>
      </c>
      <c r="M14" s="0" t="n">
        <v>0.840006472773593</v>
      </c>
      <c r="O14" s="28" t="n">
        <v>8</v>
      </c>
      <c r="P14" s="114" t="n">
        <v>2123.2</v>
      </c>
      <c r="R14" s="115" t="n">
        <v>0</v>
      </c>
      <c r="S14" s="116" t="n">
        <v>0</v>
      </c>
    </row>
    <row r="15" customFormat="false" ht="23.85" hidden="false" customHeight="false" outlineLevel="0" collapsed="false">
      <c r="A15" s="15" t="s">
        <v>36</v>
      </c>
      <c r="B15" s="25" t="s">
        <v>28</v>
      </c>
      <c r="C15" s="25" t="s">
        <v>37</v>
      </c>
      <c r="D15" s="26" t="s">
        <v>38</v>
      </c>
      <c r="E15" s="27" t="s">
        <v>39</v>
      </c>
      <c r="F15" s="28" t="n">
        <v>6.4</v>
      </c>
      <c r="G15" s="28" t="n">
        <f aca="false">M15*H15</f>
        <v>259.570400151768</v>
      </c>
      <c r="H15" s="29" t="n">
        <v>309.01</v>
      </c>
      <c r="I15" s="30" t="s">
        <v>31</v>
      </c>
      <c r="J15" s="31" t="n">
        <v>1.2034</v>
      </c>
      <c r="K15" s="32" t="n">
        <f aca="false">(ROUND(G15*J15,2))</f>
        <v>312.37</v>
      </c>
      <c r="L15" s="32" t="n">
        <f aca="false">F15*K15</f>
        <v>1999.168</v>
      </c>
      <c r="M15" s="0" t="n">
        <v>0.840006472773593</v>
      </c>
      <c r="O15" s="117" t="n">
        <v>6.4</v>
      </c>
      <c r="P15" s="114" t="n">
        <v>1999.17</v>
      </c>
      <c r="R15" s="115" t="n">
        <v>0</v>
      </c>
      <c r="S15" s="116" t="n">
        <v>0</v>
      </c>
    </row>
    <row r="16" customFormat="false" ht="46.25" hidden="false" customHeight="false" outlineLevel="0" collapsed="false">
      <c r="A16" s="15" t="s">
        <v>40</v>
      </c>
      <c r="B16" s="25" t="s">
        <v>41</v>
      </c>
      <c r="C16" s="25" t="s">
        <v>42</v>
      </c>
      <c r="D16" s="26" t="s">
        <v>43</v>
      </c>
      <c r="E16" s="27" t="s">
        <v>21</v>
      </c>
      <c r="F16" s="28" t="n">
        <v>1</v>
      </c>
      <c r="G16" s="28" t="n">
        <f aca="false">M16*H16</f>
        <v>20299.7812224707</v>
      </c>
      <c r="H16" s="29" t="n">
        <v>24166.22</v>
      </c>
      <c r="I16" s="30" t="s">
        <v>31</v>
      </c>
      <c r="J16" s="31" t="n">
        <v>1.2034</v>
      </c>
      <c r="K16" s="32" t="n">
        <f aca="false">(ROUND(G16*J16,2))</f>
        <v>24428.76</v>
      </c>
      <c r="L16" s="32" t="n">
        <f aca="false">F16*K16</f>
        <v>24428.76</v>
      </c>
      <c r="M16" s="0" t="n">
        <v>0.840006472773593</v>
      </c>
      <c r="O16" s="117" t="n">
        <v>1</v>
      </c>
      <c r="P16" s="114" t="n">
        <v>24428.76</v>
      </c>
      <c r="R16" s="115" t="n">
        <v>0</v>
      </c>
      <c r="S16" s="116" t="n">
        <v>0</v>
      </c>
    </row>
    <row r="17" customFormat="false" ht="13.8" hidden="false" customHeight="false" outlineLevel="0" collapsed="false">
      <c r="A17" s="15" t="s">
        <v>44</v>
      </c>
      <c r="B17" s="25" t="s">
        <v>28</v>
      </c>
      <c r="C17" s="25" t="s">
        <v>45</v>
      </c>
      <c r="D17" s="26" t="s">
        <v>46</v>
      </c>
      <c r="E17" s="27" t="s">
        <v>39</v>
      </c>
      <c r="F17" s="28" t="n">
        <v>250</v>
      </c>
      <c r="G17" s="28" t="n">
        <f aca="false">M17*H17</f>
        <v>66.0077086305489</v>
      </c>
      <c r="H17" s="29" t="n">
        <v>78.58</v>
      </c>
      <c r="I17" s="30" t="s">
        <v>31</v>
      </c>
      <c r="J17" s="31" t="n">
        <v>1.2034</v>
      </c>
      <c r="K17" s="32" t="n">
        <f aca="false">(ROUND(G17*J17,2))</f>
        <v>79.43</v>
      </c>
      <c r="L17" s="32" t="n">
        <f aca="false">F17*K17</f>
        <v>19857.5</v>
      </c>
      <c r="M17" s="0" t="n">
        <v>0.840006472773593</v>
      </c>
      <c r="O17" s="117" t="n">
        <v>250</v>
      </c>
      <c r="P17" s="114" t="n">
        <v>0</v>
      </c>
      <c r="R17" s="118" t="n">
        <v>250</v>
      </c>
      <c r="S17" s="119" t="n">
        <f aca="false">L17-P17</f>
        <v>19857.5</v>
      </c>
    </row>
    <row r="18" customFormat="false" ht="35.05" hidden="false" customHeight="false" outlineLevel="0" collapsed="false">
      <c r="A18" s="15" t="s">
        <v>47</v>
      </c>
      <c r="B18" s="25" t="s">
        <v>28</v>
      </c>
      <c r="C18" s="25" t="s">
        <v>48</v>
      </c>
      <c r="D18" s="26" t="s">
        <v>49</v>
      </c>
      <c r="E18" s="27" t="s">
        <v>50</v>
      </c>
      <c r="F18" s="28" t="n">
        <v>1</v>
      </c>
      <c r="G18" s="28" t="n">
        <f aca="false">M18*H18</f>
        <v>199.585537931006</v>
      </c>
      <c r="H18" s="29" t="n">
        <v>237.6</v>
      </c>
      <c r="I18" s="30" t="s">
        <v>31</v>
      </c>
      <c r="J18" s="31" t="n">
        <v>1.2034</v>
      </c>
      <c r="K18" s="32" t="n">
        <f aca="false">(ROUND(G18*J18,2))</f>
        <v>240.18</v>
      </c>
      <c r="L18" s="32" t="n">
        <f aca="false">F18*K18</f>
        <v>240.18</v>
      </c>
      <c r="M18" s="0" t="n">
        <v>0.840006472773593</v>
      </c>
      <c r="O18" s="117" t="n">
        <v>1</v>
      </c>
      <c r="P18" s="114" t="n">
        <v>240.18</v>
      </c>
      <c r="R18" s="115" t="n">
        <v>0</v>
      </c>
      <c r="S18" s="116" t="n">
        <v>0</v>
      </c>
    </row>
    <row r="19" customFormat="false" ht="23.85" hidden="false" customHeight="false" outlineLevel="0" collapsed="false">
      <c r="A19" s="15" t="s">
        <v>51</v>
      </c>
      <c r="B19" s="25" t="s">
        <v>28</v>
      </c>
      <c r="C19" s="25" t="s">
        <v>52</v>
      </c>
      <c r="D19" s="26" t="s">
        <v>53</v>
      </c>
      <c r="E19" s="27" t="s">
        <v>54</v>
      </c>
      <c r="F19" s="28" t="n">
        <v>116</v>
      </c>
      <c r="G19" s="28" t="n">
        <f aca="false">M19*H19</f>
        <v>57.7084446795458</v>
      </c>
      <c r="H19" s="29" t="n">
        <v>68.7</v>
      </c>
      <c r="I19" s="30" t="s">
        <v>31</v>
      </c>
      <c r="J19" s="31" t="n">
        <v>1.2034</v>
      </c>
      <c r="K19" s="32" t="n">
        <f aca="false">(ROUND(G19*J19,2))</f>
        <v>69.45</v>
      </c>
      <c r="L19" s="32" t="n">
        <f aca="false">F19*K19</f>
        <v>8056.2</v>
      </c>
      <c r="M19" s="0" t="n">
        <v>0.840006472773593</v>
      </c>
      <c r="O19" s="117" t="n">
        <v>116</v>
      </c>
      <c r="P19" s="114" t="n">
        <v>8056.2</v>
      </c>
      <c r="R19" s="115" t="n">
        <v>0</v>
      </c>
      <c r="S19" s="116" t="n">
        <v>0</v>
      </c>
    </row>
    <row r="20" customFormat="false" ht="35.05" hidden="false" customHeight="false" outlineLevel="0" collapsed="false">
      <c r="A20" s="15" t="s">
        <v>55</v>
      </c>
      <c r="B20" s="25" t="s">
        <v>28</v>
      </c>
      <c r="C20" s="25" t="s">
        <v>56</v>
      </c>
      <c r="D20" s="26" t="s">
        <v>57</v>
      </c>
      <c r="E20" s="27" t="s">
        <v>50</v>
      </c>
      <c r="F20" s="28" t="n">
        <v>1</v>
      </c>
      <c r="G20" s="28" t="n">
        <f aca="false">M20*H20</f>
        <v>1722.5088730048</v>
      </c>
      <c r="H20" s="29" t="n">
        <v>2050.59</v>
      </c>
      <c r="I20" s="30" t="s">
        <v>31</v>
      </c>
      <c r="J20" s="31" t="n">
        <v>1.2034</v>
      </c>
      <c r="K20" s="32" t="n">
        <f aca="false">(ROUND(G20*J20,2))</f>
        <v>2072.87</v>
      </c>
      <c r="L20" s="32" t="n">
        <f aca="false">F20*K20</f>
        <v>2072.87</v>
      </c>
      <c r="M20" s="0" t="n">
        <v>0.840006472773593</v>
      </c>
      <c r="O20" s="117" t="n">
        <v>1</v>
      </c>
      <c r="P20" s="114" t="n">
        <v>2072.87</v>
      </c>
      <c r="R20" s="115" t="n">
        <v>0</v>
      </c>
      <c r="S20" s="116" t="n">
        <v>0</v>
      </c>
    </row>
    <row r="21" customFormat="false" ht="35.05" hidden="false" customHeight="false" outlineLevel="0" collapsed="false">
      <c r="A21" s="15" t="s">
        <v>58</v>
      </c>
      <c r="B21" s="25" t="s">
        <v>28</v>
      </c>
      <c r="C21" s="25" t="s">
        <v>59</v>
      </c>
      <c r="D21" s="26" t="s">
        <v>60</v>
      </c>
      <c r="E21" s="27" t="s">
        <v>39</v>
      </c>
      <c r="F21" s="28" t="n">
        <v>800</v>
      </c>
      <c r="G21" s="28" t="n">
        <f aca="false">M21*H21</f>
        <v>0.588004530941515</v>
      </c>
      <c r="H21" s="29" t="n">
        <v>0.7</v>
      </c>
      <c r="I21" s="30" t="s">
        <v>31</v>
      </c>
      <c r="J21" s="31" t="n">
        <v>1.2034</v>
      </c>
      <c r="K21" s="32" t="n">
        <f aca="false">(ROUND(G21*J21,2))</f>
        <v>0.71</v>
      </c>
      <c r="L21" s="32" t="n">
        <f aca="false">F21*K21</f>
        <v>568</v>
      </c>
      <c r="M21" s="0" t="n">
        <v>0.840006472773593</v>
      </c>
      <c r="O21" s="117" t="n">
        <v>800</v>
      </c>
      <c r="P21" s="114" t="n">
        <v>568</v>
      </c>
      <c r="R21" s="115" t="n">
        <v>0</v>
      </c>
      <c r="S21" s="116" t="n">
        <v>0</v>
      </c>
    </row>
    <row r="22" customFormat="false" ht="13.8" hidden="false" customHeight="false" outlineLevel="0" collapsed="false">
      <c r="A22" s="15" t="s">
        <v>61</v>
      </c>
      <c r="B22" s="16" t="s">
        <v>28</v>
      </c>
      <c r="C22" s="17"/>
      <c r="D22" s="120" t="s">
        <v>62</v>
      </c>
      <c r="E22" s="18" t="s">
        <v>30</v>
      </c>
      <c r="F22" s="19"/>
      <c r="G22" s="19"/>
      <c r="H22" s="20"/>
      <c r="I22" s="21" t="s">
        <v>31</v>
      </c>
      <c r="J22" s="33" t="n">
        <v>1.2034</v>
      </c>
      <c r="K22" s="23"/>
      <c r="L22" s="24" t="n">
        <f aca="false">L23</f>
        <v>115745.72</v>
      </c>
      <c r="M22" s="0" t="n">
        <v>0.840006472773593</v>
      </c>
      <c r="O22" s="111"/>
      <c r="P22" s="121" t="n">
        <f aca="false">SUM(P23)</f>
        <v>31033.02</v>
      </c>
      <c r="R22" s="111"/>
      <c r="S22" s="121" t="n">
        <f aca="false">SUM(S23)</f>
        <v>84712.7</v>
      </c>
    </row>
    <row r="23" customFormat="false" ht="46.25" hidden="false" customHeight="false" outlineLevel="0" collapsed="false">
      <c r="A23" s="15" t="s">
        <v>63</v>
      </c>
      <c r="B23" s="25" t="s">
        <v>33</v>
      </c>
      <c r="C23" s="25" t="s">
        <v>64</v>
      </c>
      <c r="D23" s="26" t="s">
        <v>65</v>
      </c>
      <c r="E23" s="27" t="s">
        <v>21</v>
      </c>
      <c r="F23" s="28" t="n">
        <v>1</v>
      </c>
      <c r="G23" s="28" t="n">
        <f aca="false">M23*H23</f>
        <v>96182.2531442274</v>
      </c>
      <c r="H23" s="29" t="n">
        <v>114501.8</v>
      </c>
      <c r="I23" s="30" t="s">
        <v>31</v>
      </c>
      <c r="J23" s="31" t="n">
        <v>1.2034</v>
      </c>
      <c r="K23" s="32" t="n">
        <f aca="false">(ROUND(G23*J23,2))</f>
        <v>115745.72</v>
      </c>
      <c r="L23" s="32" t="n">
        <f aca="false">F23*K23</f>
        <v>115745.72</v>
      </c>
      <c r="M23" s="0" t="n">
        <v>0.840006472773593</v>
      </c>
      <c r="O23" s="117" t="n">
        <v>1</v>
      </c>
      <c r="P23" s="116" t="n">
        <v>31033.02</v>
      </c>
      <c r="R23" s="115" t="n">
        <v>1</v>
      </c>
      <c r="S23" s="116" t="n">
        <f aca="false">L23-P23</f>
        <v>84712.7</v>
      </c>
    </row>
    <row r="24" customFormat="false" ht="13.8" hidden="false" customHeight="false" outlineLevel="0" collapsed="false">
      <c r="A24" s="15" t="s">
        <v>66</v>
      </c>
      <c r="B24" s="16" t="s">
        <v>28</v>
      </c>
      <c r="C24" s="17"/>
      <c r="D24" s="120" t="s">
        <v>67</v>
      </c>
      <c r="E24" s="18" t="s">
        <v>30</v>
      </c>
      <c r="F24" s="19"/>
      <c r="G24" s="19"/>
      <c r="H24" s="20"/>
      <c r="I24" s="21" t="s">
        <v>31</v>
      </c>
      <c r="J24" s="33" t="n">
        <v>1.2034</v>
      </c>
      <c r="K24" s="23"/>
      <c r="L24" s="24" t="n">
        <f aca="false">SUM(L25:L26)</f>
        <v>15449</v>
      </c>
      <c r="M24" s="0" t="n">
        <v>0.840006472773593</v>
      </c>
      <c r="O24" s="111"/>
      <c r="P24" s="121" t="n">
        <f aca="false">SUM(P25:P26)</f>
        <v>15449</v>
      </c>
      <c r="R24" s="111"/>
      <c r="S24" s="121" t="n">
        <f aca="false">SUM(S25:S26)</f>
        <v>0</v>
      </c>
    </row>
    <row r="25" customFormat="false" ht="46.25" hidden="false" customHeight="false" outlineLevel="0" collapsed="false">
      <c r="A25" s="15" t="s">
        <v>68</v>
      </c>
      <c r="B25" s="25" t="s">
        <v>28</v>
      </c>
      <c r="C25" s="25" t="s">
        <v>69</v>
      </c>
      <c r="D25" s="26" t="s">
        <v>70</v>
      </c>
      <c r="E25" s="27" t="s">
        <v>71</v>
      </c>
      <c r="F25" s="28" t="n">
        <v>350</v>
      </c>
      <c r="G25" s="28" t="n">
        <f aca="false">M25*H25</f>
        <v>17.2537329507696</v>
      </c>
      <c r="H25" s="29" t="n">
        <v>20.54</v>
      </c>
      <c r="I25" s="30" t="s">
        <v>31</v>
      </c>
      <c r="J25" s="31" t="n">
        <v>1.2034</v>
      </c>
      <c r="K25" s="32" t="n">
        <f aca="false">(ROUND(G25*J25,2))</f>
        <v>20.76</v>
      </c>
      <c r="L25" s="32" t="n">
        <f aca="false">F25*K25</f>
        <v>7266</v>
      </c>
      <c r="M25" s="0" t="n">
        <v>0.840006472773593</v>
      </c>
      <c r="O25" s="117" t="n">
        <v>350</v>
      </c>
      <c r="P25" s="116" t="n">
        <v>7266</v>
      </c>
      <c r="R25" s="115" t="n">
        <v>0</v>
      </c>
      <c r="S25" s="116" t="n">
        <v>0</v>
      </c>
    </row>
    <row r="26" customFormat="false" ht="57.45" hidden="false" customHeight="false" outlineLevel="0" collapsed="false">
      <c r="A26" s="15" t="s">
        <v>72</v>
      </c>
      <c r="B26" s="25" t="s">
        <v>28</v>
      </c>
      <c r="C26" s="25" t="s">
        <v>73</v>
      </c>
      <c r="D26" s="26" t="s">
        <v>74</v>
      </c>
      <c r="E26" s="27" t="s">
        <v>71</v>
      </c>
      <c r="F26" s="28" t="n">
        <v>350</v>
      </c>
      <c r="G26" s="28" t="n">
        <f aca="false">M26*H26</f>
        <v>19.4293497152532</v>
      </c>
      <c r="H26" s="29" t="n">
        <v>23.13</v>
      </c>
      <c r="I26" s="30" t="s">
        <v>31</v>
      </c>
      <c r="J26" s="31" t="n">
        <v>1.2034</v>
      </c>
      <c r="K26" s="32" t="n">
        <f aca="false">(ROUND(G26*J26,2))</f>
        <v>23.38</v>
      </c>
      <c r="L26" s="32" t="n">
        <f aca="false">F26*K26</f>
        <v>8183</v>
      </c>
      <c r="M26" s="0" t="n">
        <v>0.840006472773593</v>
      </c>
      <c r="O26" s="117" t="n">
        <v>350</v>
      </c>
      <c r="P26" s="116" t="n">
        <v>8183</v>
      </c>
      <c r="R26" s="115" t="n">
        <v>0</v>
      </c>
      <c r="S26" s="116" t="n">
        <v>0</v>
      </c>
    </row>
    <row r="27" customFormat="false" ht="13.8" hidden="false" customHeight="false" outlineLevel="0" collapsed="false">
      <c r="A27" s="15" t="s">
        <v>75</v>
      </c>
      <c r="B27" s="16" t="s">
        <v>28</v>
      </c>
      <c r="C27" s="17"/>
      <c r="D27" s="120" t="s">
        <v>76</v>
      </c>
      <c r="E27" s="18" t="s">
        <v>30</v>
      </c>
      <c r="F27" s="19"/>
      <c r="G27" s="19"/>
      <c r="H27" s="20"/>
      <c r="I27" s="21" t="s">
        <v>31</v>
      </c>
      <c r="J27" s="33" t="n">
        <v>1.2034</v>
      </c>
      <c r="K27" s="23"/>
      <c r="L27" s="24" t="n">
        <f aca="false">SUM(L28:L37)</f>
        <v>138189.345</v>
      </c>
      <c r="M27" s="0" t="n">
        <v>0.840006472773593</v>
      </c>
      <c r="O27" s="111"/>
      <c r="P27" s="121" t="n">
        <f aca="false">SUM(P28:P37)</f>
        <v>131244.69</v>
      </c>
      <c r="R27" s="111"/>
      <c r="S27" s="121" t="n">
        <f aca="false">SUM(S28:S37)</f>
        <v>6944.655</v>
      </c>
    </row>
    <row r="28" customFormat="false" ht="35.05" hidden="false" customHeight="false" outlineLevel="0" collapsed="false">
      <c r="A28" s="15" t="s">
        <v>77</v>
      </c>
      <c r="B28" s="25" t="s">
        <v>28</v>
      </c>
      <c r="C28" s="25" t="s">
        <v>78</v>
      </c>
      <c r="D28" s="26" t="s">
        <v>79</v>
      </c>
      <c r="E28" s="27" t="s">
        <v>71</v>
      </c>
      <c r="F28" s="28" t="n">
        <v>247.5</v>
      </c>
      <c r="G28" s="28" t="n">
        <f aca="false">M28*H28</f>
        <v>35.8430761932492</v>
      </c>
      <c r="H28" s="29" t="n">
        <v>42.67</v>
      </c>
      <c r="I28" s="30" t="s">
        <v>31</v>
      </c>
      <c r="J28" s="31" t="n">
        <v>1.2034</v>
      </c>
      <c r="K28" s="32" t="n">
        <f aca="false">(ROUND(G28*J28,2))</f>
        <v>43.13</v>
      </c>
      <c r="L28" s="32" t="n">
        <f aca="false">F28*K28</f>
        <v>10674.675</v>
      </c>
      <c r="M28" s="0" t="n">
        <v>0.840006472773593</v>
      </c>
      <c r="O28" s="122" t="n">
        <v>170.13</v>
      </c>
      <c r="P28" s="123" t="n">
        <v>7337.34</v>
      </c>
      <c r="R28" s="118" t="n">
        <v>77.37</v>
      </c>
      <c r="S28" s="119" t="n">
        <f aca="false">L28-P28</f>
        <v>3337.335</v>
      </c>
      <c r="T28" s="124"/>
    </row>
    <row r="29" customFormat="false" ht="23.85" hidden="false" customHeight="false" outlineLevel="0" collapsed="false">
      <c r="A29" s="15" t="s">
        <v>80</v>
      </c>
      <c r="B29" s="25" t="s">
        <v>28</v>
      </c>
      <c r="C29" s="25" t="s">
        <v>81</v>
      </c>
      <c r="D29" s="26" t="s">
        <v>82</v>
      </c>
      <c r="E29" s="27" t="s">
        <v>71</v>
      </c>
      <c r="F29" s="28" t="n">
        <v>247.5</v>
      </c>
      <c r="G29" s="28" t="n">
        <f aca="false">M29*H29</f>
        <v>24.2257866747904</v>
      </c>
      <c r="H29" s="29" t="n">
        <v>28.84</v>
      </c>
      <c r="I29" s="30" t="s">
        <v>31</v>
      </c>
      <c r="J29" s="31" t="n">
        <v>1.2034</v>
      </c>
      <c r="K29" s="32" t="n">
        <f aca="false">(ROUND(G29*J29,2))</f>
        <v>29.15</v>
      </c>
      <c r="L29" s="32" t="n">
        <f aca="false">F29*K29</f>
        <v>7214.625</v>
      </c>
      <c r="M29" s="0" t="n">
        <v>0.840006472773593</v>
      </c>
      <c r="O29" s="122" t="n">
        <v>123.75</v>
      </c>
      <c r="P29" s="123" t="n">
        <v>3607.31</v>
      </c>
      <c r="R29" s="118" t="n">
        <v>123.75</v>
      </c>
      <c r="S29" s="119" t="n">
        <f aca="false">L29-P29</f>
        <v>3607.315</v>
      </c>
      <c r="T29" s="124"/>
    </row>
    <row r="30" customFormat="false" ht="35.05" hidden="false" customHeight="false" outlineLevel="0" collapsed="false">
      <c r="A30" s="15" t="s">
        <v>83</v>
      </c>
      <c r="B30" s="25" t="s">
        <v>28</v>
      </c>
      <c r="C30" s="25" t="s">
        <v>84</v>
      </c>
      <c r="D30" s="26" t="s">
        <v>85</v>
      </c>
      <c r="E30" s="27" t="s">
        <v>39</v>
      </c>
      <c r="F30" s="28" t="n">
        <v>143.7</v>
      </c>
      <c r="G30" s="28" t="n">
        <f aca="false">M30*H30</f>
        <v>61.1188709590066</v>
      </c>
      <c r="H30" s="29" t="n">
        <v>72.76</v>
      </c>
      <c r="I30" s="30" t="s">
        <v>31</v>
      </c>
      <c r="J30" s="31" t="n">
        <v>1.2034</v>
      </c>
      <c r="K30" s="32" t="n">
        <f aca="false">(ROUND(G30*J30,2))</f>
        <v>73.55</v>
      </c>
      <c r="L30" s="32" t="n">
        <f aca="false">F30*K30</f>
        <v>10569.135</v>
      </c>
      <c r="M30" s="0" t="n">
        <v>0.840006472773593</v>
      </c>
      <c r="O30" s="122" t="n">
        <v>143.7</v>
      </c>
      <c r="P30" s="116" t="n">
        <v>10569.14</v>
      </c>
      <c r="R30" s="115" t="n">
        <v>0</v>
      </c>
      <c r="S30" s="123" t="n">
        <f aca="false">P30-L30</f>
        <v>0.00500000000101863</v>
      </c>
    </row>
    <row r="31" customFormat="false" ht="23.85" hidden="false" customHeight="false" outlineLevel="0" collapsed="false">
      <c r="A31" s="15" t="s">
        <v>86</v>
      </c>
      <c r="B31" s="25" t="s">
        <v>28</v>
      </c>
      <c r="C31" s="25" t="s">
        <v>87</v>
      </c>
      <c r="D31" s="26" t="s">
        <v>88</v>
      </c>
      <c r="E31" s="27" t="s">
        <v>89</v>
      </c>
      <c r="F31" s="28" t="n">
        <v>31.9</v>
      </c>
      <c r="G31" s="28" t="n">
        <f aca="false">M31*H31</f>
        <v>14.8429143739094</v>
      </c>
      <c r="H31" s="29" t="n">
        <v>17.67</v>
      </c>
      <c r="I31" s="30" t="s">
        <v>31</v>
      </c>
      <c r="J31" s="31" t="n">
        <v>1.2034</v>
      </c>
      <c r="K31" s="32" t="n">
        <f aca="false">(ROUND(G31*J31,2))</f>
        <v>17.86</v>
      </c>
      <c r="L31" s="32" t="n">
        <f aca="false">F31*K31</f>
        <v>569.734</v>
      </c>
      <c r="M31" s="0" t="n">
        <v>0.840006472773593</v>
      </c>
      <c r="O31" s="122" t="n">
        <v>31.9</v>
      </c>
      <c r="P31" s="116" t="n">
        <v>569.73</v>
      </c>
      <c r="R31" s="115" t="n">
        <v>0</v>
      </c>
      <c r="S31" s="123" t="n">
        <v>0</v>
      </c>
    </row>
    <row r="32" customFormat="false" ht="23.85" hidden="false" customHeight="false" outlineLevel="0" collapsed="false">
      <c r="A32" s="15" t="s">
        <v>90</v>
      </c>
      <c r="B32" s="25" t="s">
        <v>28</v>
      </c>
      <c r="C32" s="25" t="s">
        <v>91</v>
      </c>
      <c r="D32" s="26" t="s">
        <v>92</v>
      </c>
      <c r="E32" s="27" t="s">
        <v>89</v>
      </c>
      <c r="F32" s="28" t="n">
        <v>183.8</v>
      </c>
      <c r="G32" s="28" t="n">
        <f aca="false">M32*H32</f>
        <v>13.3729030465556</v>
      </c>
      <c r="H32" s="29" t="n">
        <v>15.92</v>
      </c>
      <c r="I32" s="30" t="s">
        <v>31</v>
      </c>
      <c r="J32" s="31" t="n">
        <v>1.2034</v>
      </c>
      <c r="K32" s="32" t="n">
        <f aca="false">(ROUND(G32*J32,2))</f>
        <v>16.09</v>
      </c>
      <c r="L32" s="32" t="n">
        <f aca="false">F32*K32</f>
        <v>2957.342</v>
      </c>
      <c r="M32" s="0" t="n">
        <v>0.840006472773593</v>
      </c>
      <c r="O32" s="122" t="n">
        <v>183.8</v>
      </c>
      <c r="P32" s="116" t="n">
        <v>2957.34</v>
      </c>
      <c r="R32" s="115" t="n">
        <v>0</v>
      </c>
      <c r="S32" s="123" t="n">
        <v>0</v>
      </c>
    </row>
    <row r="33" customFormat="false" ht="23.85" hidden="false" customHeight="false" outlineLevel="0" collapsed="false">
      <c r="A33" s="15" t="s">
        <v>93</v>
      </c>
      <c r="B33" s="25" t="s">
        <v>28</v>
      </c>
      <c r="C33" s="25" t="s">
        <v>94</v>
      </c>
      <c r="D33" s="26" t="s">
        <v>95</v>
      </c>
      <c r="E33" s="27" t="s">
        <v>89</v>
      </c>
      <c r="F33" s="28" t="n">
        <v>54</v>
      </c>
      <c r="G33" s="28" t="n">
        <f aca="false">M33*H33</f>
        <v>11.6676899068252</v>
      </c>
      <c r="H33" s="29" t="n">
        <v>13.89</v>
      </c>
      <c r="I33" s="30" t="s">
        <v>31</v>
      </c>
      <c r="J33" s="31" t="n">
        <v>1.2034</v>
      </c>
      <c r="K33" s="32" t="n">
        <f aca="false">(ROUND(G33*J33,2))</f>
        <v>14.04</v>
      </c>
      <c r="L33" s="32" t="n">
        <f aca="false">F33*K33</f>
        <v>758.16</v>
      </c>
      <c r="M33" s="0" t="n">
        <v>0.840006472773593</v>
      </c>
      <c r="O33" s="122" t="n">
        <v>54</v>
      </c>
      <c r="P33" s="116" t="n">
        <v>758.16</v>
      </c>
      <c r="R33" s="115" t="n">
        <v>0</v>
      </c>
      <c r="S33" s="123" t="n">
        <f aca="false">P33-L33</f>
        <v>0</v>
      </c>
    </row>
    <row r="34" customFormat="false" ht="23.85" hidden="false" customHeight="false" outlineLevel="0" collapsed="false">
      <c r="A34" s="15" t="s">
        <v>96</v>
      </c>
      <c r="B34" s="25" t="s">
        <v>28</v>
      </c>
      <c r="C34" s="25" t="s">
        <v>97</v>
      </c>
      <c r="D34" s="26" t="s">
        <v>98</v>
      </c>
      <c r="E34" s="27" t="s">
        <v>89</v>
      </c>
      <c r="F34" s="28" t="n">
        <v>295</v>
      </c>
      <c r="G34" s="28" t="n">
        <f aca="false">M34*H34</f>
        <v>16.4809269958179</v>
      </c>
      <c r="H34" s="29" t="n">
        <v>19.62</v>
      </c>
      <c r="I34" s="30" t="s">
        <v>31</v>
      </c>
      <c r="J34" s="31" t="n">
        <v>1.2034</v>
      </c>
      <c r="K34" s="32" t="n">
        <f aca="false">(ROUND(G34*J34,2))</f>
        <v>19.83</v>
      </c>
      <c r="L34" s="32" t="n">
        <f aca="false">F34*K34</f>
        <v>5849.85</v>
      </c>
      <c r="M34" s="0" t="n">
        <v>0.840006472773593</v>
      </c>
      <c r="O34" s="122" t="n">
        <v>295</v>
      </c>
      <c r="P34" s="116" t="n">
        <v>5849.85</v>
      </c>
      <c r="R34" s="115" t="n">
        <v>0</v>
      </c>
      <c r="S34" s="123" t="n">
        <f aca="false">P34-L34</f>
        <v>0</v>
      </c>
    </row>
    <row r="35" customFormat="false" ht="35.05" hidden="false" customHeight="false" outlineLevel="0" collapsed="false">
      <c r="A35" s="15" t="s">
        <v>99</v>
      </c>
      <c r="B35" s="25" t="s">
        <v>28</v>
      </c>
      <c r="C35" s="25" t="s">
        <v>100</v>
      </c>
      <c r="D35" s="26" t="s">
        <v>101</v>
      </c>
      <c r="E35" s="27" t="s">
        <v>71</v>
      </c>
      <c r="F35" s="28" t="n">
        <v>30.8</v>
      </c>
      <c r="G35" s="28" t="n">
        <f aca="false">M35*H35</f>
        <v>619.731575418174</v>
      </c>
      <c r="H35" s="29" t="n">
        <v>737.77</v>
      </c>
      <c r="I35" s="30" t="s">
        <v>31</v>
      </c>
      <c r="J35" s="31" t="n">
        <v>1.2034</v>
      </c>
      <c r="K35" s="32" t="n">
        <f aca="false">(ROUND(G35*J35,2))</f>
        <v>745.78</v>
      </c>
      <c r="L35" s="32" t="n">
        <f aca="false">F35*K35</f>
        <v>22970.024</v>
      </c>
      <c r="M35" s="0" t="n">
        <v>0.840006472773593</v>
      </c>
      <c r="O35" s="122" t="n">
        <v>30.8</v>
      </c>
      <c r="P35" s="116" t="n">
        <v>22970.02</v>
      </c>
      <c r="R35" s="115" t="n">
        <v>0</v>
      </c>
      <c r="S35" s="123" t="n">
        <v>0</v>
      </c>
    </row>
    <row r="36" customFormat="false" ht="35.05" hidden="false" customHeight="false" outlineLevel="0" collapsed="false">
      <c r="A36" s="15" t="s">
        <v>102</v>
      </c>
      <c r="B36" s="25" t="s">
        <v>28</v>
      </c>
      <c r="C36" s="25" t="s">
        <v>103</v>
      </c>
      <c r="D36" s="26" t="s">
        <v>104</v>
      </c>
      <c r="E36" s="27" t="s">
        <v>54</v>
      </c>
      <c r="F36" s="28" t="n">
        <v>140</v>
      </c>
      <c r="G36" s="28" t="n">
        <f aca="false">M36*H36</f>
        <v>122.960147484599</v>
      </c>
      <c r="H36" s="29" t="n">
        <v>146.38</v>
      </c>
      <c r="I36" s="30" t="s">
        <v>31</v>
      </c>
      <c r="J36" s="31" t="n">
        <v>1.2034</v>
      </c>
      <c r="K36" s="32" t="n">
        <f aca="false">(ROUND(G36*J36,2))</f>
        <v>147.97</v>
      </c>
      <c r="L36" s="32" t="n">
        <f aca="false">F36*K36</f>
        <v>20715.8</v>
      </c>
      <c r="M36" s="0" t="n">
        <v>0.840006472773593</v>
      </c>
      <c r="O36" s="122" t="n">
        <v>140</v>
      </c>
      <c r="P36" s="116" t="n">
        <v>20715.8</v>
      </c>
      <c r="R36" s="115" t="n">
        <v>0</v>
      </c>
      <c r="S36" s="123" t="n">
        <f aca="false">P36-L36</f>
        <v>0</v>
      </c>
    </row>
    <row r="37" customFormat="false" ht="35.05" hidden="false" customHeight="false" outlineLevel="0" collapsed="false">
      <c r="A37" s="15" t="s">
        <v>105</v>
      </c>
      <c r="B37" s="25" t="s">
        <v>28</v>
      </c>
      <c r="C37" s="25" t="s">
        <v>106</v>
      </c>
      <c r="D37" s="26" t="s">
        <v>107</v>
      </c>
      <c r="E37" s="27" t="s">
        <v>54</v>
      </c>
      <c r="F37" s="28" t="n">
        <v>200</v>
      </c>
      <c r="G37" s="28" t="n">
        <f aca="false">M37*H37</f>
        <v>232.303790045537</v>
      </c>
      <c r="H37" s="29" t="n">
        <v>276.55</v>
      </c>
      <c r="I37" s="30" t="s">
        <v>31</v>
      </c>
      <c r="J37" s="31" t="n">
        <v>1.2034</v>
      </c>
      <c r="K37" s="32" t="n">
        <f aca="false">(ROUND(G37*J37,2))</f>
        <v>279.55</v>
      </c>
      <c r="L37" s="32" t="n">
        <f aca="false">F37*K37</f>
        <v>55910</v>
      </c>
      <c r="M37" s="0" t="n">
        <v>0.840006472773593</v>
      </c>
      <c r="O37" s="122" t="n">
        <v>200</v>
      </c>
      <c r="P37" s="116" t="n">
        <v>55910</v>
      </c>
      <c r="R37" s="115" t="n">
        <v>0</v>
      </c>
      <c r="S37" s="123" t="n">
        <f aca="false">P37-L37</f>
        <v>0</v>
      </c>
    </row>
    <row r="38" customFormat="false" ht="13.8" hidden="false" customHeight="false" outlineLevel="0" collapsed="false">
      <c r="A38" s="15" t="s">
        <v>108</v>
      </c>
      <c r="B38" s="16" t="s">
        <v>28</v>
      </c>
      <c r="C38" s="17"/>
      <c r="D38" s="120" t="s">
        <v>109</v>
      </c>
      <c r="E38" s="18" t="s">
        <v>30</v>
      </c>
      <c r="F38" s="19"/>
      <c r="G38" s="19"/>
      <c r="H38" s="20"/>
      <c r="I38" s="21" t="s">
        <v>31</v>
      </c>
      <c r="J38" s="33" t="n">
        <v>1.2034</v>
      </c>
      <c r="K38" s="23"/>
      <c r="L38" s="24" t="n">
        <f aca="false">(ROUND(SUM(L39:L40),2))+0.01</f>
        <v>11371.88</v>
      </c>
      <c r="M38" s="0" t="n">
        <v>0.840006472773593</v>
      </c>
      <c r="O38" s="111"/>
      <c r="P38" s="121" t="n">
        <f aca="false">SUM(P39:P40)</f>
        <v>11371.87</v>
      </c>
      <c r="R38" s="111"/>
      <c r="S38" s="121" t="n">
        <f aca="false">SUM(S39:S40)</f>
        <v>0</v>
      </c>
    </row>
    <row r="39" customFormat="false" ht="23.85" hidden="false" customHeight="false" outlineLevel="0" collapsed="false">
      <c r="A39" s="15" t="s">
        <v>110</v>
      </c>
      <c r="B39" s="25" t="s">
        <v>28</v>
      </c>
      <c r="C39" s="25" t="s">
        <v>111</v>
      </c>
      <c r="D39" s="26" t="s">
        <v>112</v>
      </c>
      <c r="E39" s="27" t="s">
        <v>71</v>
      </c>
      <c r="F39" s="28" t="n">
        <v>83.5</v>
      </c>
      <c r="G39" s="28" t="n">
        <f aca="false">M39*H39</f>
        <v>88.9482854019958</v>
      </c>
      <c r="H39" s="29" t="n">
        <v>105.89</v>
      </c>
      <c r="I39" s="30" t="s">
        <v>31</v>
      </c>
      <c r="J39" s="31" t="n">
        <v>1.2034</v>
      </c>
      <c r="K39" s="32" t="n">
        <f aca="false">(ROUND(G39*J39,2))</f>
        <v>107.04</v>
      </c>
      <c r="L39" s="32" t="n">
        <f aca="false">F39*K39</f>
        <v>8937.84</v>
      </c>
      <c r="M39" s="0" t="n">
        <v>0.840006472773593</v>
      </c>
      <c r="O39" s="122" t="n">
        <v>83.5</v>
      </c>
      <c r="P39" s="116" t="n">
        <v>8937.84</v>
      </c>
      <c r="R39" s="115" t="n">
        <v>0</v>
      </c>
      <c r="S39" s="116" t="n">
        <v>0</v>
      </c>
    </row>
    <row r="40" customFormat="false" ht="23.85" hidden="false" customHeight="false" outlineLevel="0" collapsed="false">
      <c r="A40" s="15" t="s">
        <v>113</v>
      </c>
      <c r="B40" s="25" t="s">
        <v>28</v>
      </c>
      <c r="C40" s="25" t="s">
        <v>81</v>
      </c>
      <c r="D40" s="26" t="s">
        <v>82</v>
      </c>
      <c r="E40" s="27" t="s">
        <v>71</v>
      </c>
      <c r="F40" s="28" t="n">
        <v>83.5</v>
      </c>
      <c r="G40" s="28" t="n">
        <f aca="false">M40*H40</f>
        <v>24.2257866747904</v>
      </c>
      <c r="H40" s="29" t="n">
        <v>28.84</v>
      </c>
      <c r="I40" s="30" t="s">
        <v>31</v>
      </c>
      <c r="J40" s="31" t="n">
        <v>1.2034</v>
      </c>
      <c r="K40" s="32" t="n">
        <f aca="false">(ROUND(G40*J40,2))</f>
        <v>29.15</v>
      </c>
      <c r="L40" s="32" t="n">
        <f aca="false">F40*K40</f>
        <v>2434.025</v>
      </c>
      <c r="M40" s="0" t="n">
        <v>0.840006472773593</v>
      </c>
      <c r="O40" s="122" t="n">
        <v>83.5</v>
      </c>
      <c r="P40" s="116" t="n">
        <v>2434.03</v>
      </c>
      <c r="R40" s="115" t="n">
        <v>0</v>
      </c>
      <c r="S40" s="116" t="n">
        <v>0</v>
      </c>
    </row>
    <row r="41" customFormat="false" ht="13.8" hidden="false" customHeight="false" outlineLevel="0" collapsed="false">
      <c r="A41" s="15" t="s">
        <v>114</v>
      </c>
      <c r="B41" s="16" t="s">
        <v>28</v>
      </c>
      <c r="C41" s="17"/>
      <c r="D41" s="120" t="s">
        <v>115</v>
      </c>
      <c r="E41" s="18" t="s">
        <v>30</v>
      </c>
      <c r="F41" s="19"/>
      <c r="G41" s="19"/>
      <c r="H41" s="20"/>
      <c r="I41" s="21" t="s">
        <v>31</v>
      </c>
      <c r="J41" s="33" t="n">
        <v>1.2034</v>
      </c>
      <c r="K41" s="23"/>
      <c r="L41" s="24" t="n">
        <f aca="false">SUM(L42:L46)+0.01</f>
        <v>83244.882</v>
      </c>
      <c r="M41" s="0" t="n">
        <v>0.840006472773593</v>
      </c>
      <c r="O41" s="111"/>
      <c r="P41" s="121" t="n">
        <f aca="false">SUM(P42:P46)</f>
        <v>68899.47</v>
      </c>
      <c r="R41" s="111"/>
      <c r="S41" s="121" t="n">
        <f aca="false">SUM(S42:S46)</f>
        <v>14345.402</v>
      </c>
    </row>
    <row r="42" customFormat="false" ht="35.05" hidden="false" customHeight="false" outlineLevel="0" collapsed="false">
      <c r="A42" s="15" t="s">
        <v>116</v>
      </c>
      <c r="B42" s="25" t="s">
        <v>28</v>
      </c>
      <c r="C42" s="25" t="s">
        <v>117</v>
      </c>
      <c r="D42" s="26" t="s">
        <v>118</v>
      </c>
      <c r="E42" s="27" t="s">
        <v>39</v>
      </c>
      <c r="F42" s="28" t="n">
        <v>487</v>
      </c>
      <c r="G42" s="28" t="n">
        <f aca="false">M42*H42</f>
        <v>48.350772572848</v>
      </c>
      <c r="H42" s="29" t="n">
        <v>57.56</v>
      </c>
      <c r="I42" s="30" t="s">
        <v>31</v>
      </c>
      <c r="J42" s="31" t="n">
        <v>1.2034</v>
      </c>
      <c r="K42" s="32" t="n">
        <f aca="false">(ROUND(G42*J42,2))</f>
        <v>58.19</v>
      </c>
      <c r="L42" s="32" t="n">
        <f aca="false">F42*K42</f>
        <v>28338.53</v>
      </c>
      <c r="M42" s="0" t="n">
        <v>0.840006472773593</v>
      </c>
      <c r="O42" s="122" t="n">
        <v>487</v>
      </c>
      <c r="P42" s="116" t="n">
        <v>28338.53</v>
      </c>
      <c r="R42" s="115" t="n">
        <v>0</v>
      </c>
      <c r="S42" s="116" t="n">
        <v>0</v>
      </c>
    </row>
    <row r="43" customFormat="false" ht="23.85" hidden="false" customHeight="false" outlineLevel="0" collapsed="false">
      <c r="A43" s="15" t="s">
        <v>119</v>
      </c>
      <c r="B43" s="25" t="s">
        <v>28</v>
      </c>
      <c r="C43" s="25" t="s">
        <v>120</v>
      </c>
      <c r="D43" s="26" t="s">
        <v>121</v>
      </c>
      <c r="E43" s="27" t="s">
        <v>71</v>
      </c>
      <c r="F43" s="28" t="n">
        <v>34.7</v>
      </c>
      <c r="G43" s="28" t="n">
        <f aca="false">M43*H43</f>
        <v>559.805513650506</v>
      </c>
      <c r="H43" s="29" t="n">
        <v>666.43</v>
      </c>
      <c r="I43" s="30" t="s">
        <v>31</v>
      </c>
      <c r="J43" s="31" t="n">
        <v>1.2034</v>
      </c>
      <c r="K43" s="32" t="n">
        <f aca="false">(ROUND(G43*J43,2))</f>
        <v>673.67</v>
      </c>
      <c r="L43" s="32" t="n">
        <f aca="false">F43*K43</f>
        <v>23376.349</v>
      </c>
      <c r="M43" s="0" t="n">
        <v>0.840006472773593</v>
      </c>
      <c r="O43" s="122" t="n">
        <v>20.82</v>
      </c>
      <c r="P43" s="123" t="n">
        <v>14025.81</v>
      </c>
      <c r="R43" s="118" t="n">
        <v>13.88</v>
      </c>
      <c r="S43" s="119" t="n">
        <f aca="false">L43-P43</f>
        <v>9350.539</v>
      </c>
      <c r="T43" s="124"/>
    </row>
    <row r="44" customFormat="false" ht="35.05" hidden="false" customHeight="false" outlineLevel="0" collapsed="false">
      <c r="A44" s="15" t="s">
        <v>122</v>
      </c>
      <c r="B44" s="25" t="s">
        <v>28</v>
      </c>
      <c r="C44" s="25" t="s">
        <v>123</v>
      </c>
      <c r="D44" s="26" t="s">
        <v>124</v>
      </c>
      <c r="E44" s="27" t="s">
        <v>89</v>
      </c>
      <c r="F44" s="28" t="n">
        <v>1343</v>
      </c>
      <c r="G44" s="28" t="n">
        <f aca="false">M44*H44</f>
        <v>9.20647094159858</v>
      </c>
      <c r="H44" s="29" t="n">
        <v>10.96</v>
      </c>
      <c r="I44" s="30" t="s">
        <v>31</v>
      </c>
      <c r="J44" s="31" t="n">
        <v>1.2034</v>
      </c>
      <c r="K44" s="32" t="n">
        <f aca="false">(ROUND(G44*J44,2))</f>
        <v>11.08</v>
      </c>
      <c r="L44" s="32" t="n">
        <f aca="false">F44*K44</f>
        <v>14880.44</v>
      </c>
      <c r="M44" s="0" t="n">
        <v>0.840006472773593</v>
      </c>
      <c r="O44" s="122" t="n">
        <v>1343</v>
      </c>
      <c r="P44" s="123" t="n">
        <v>14880.44</v>
      </c>
      <c r="R44" s="115" t="n">
        <v>0</v>
      </c>
      <c r="S44" s="116" t="n">
        <v>0</v>
      </c>
    </row>
    <row r="45" customFormat="false" ht="35.05" hidden="false" customHeight="false" outlineLevel="0" collapsed="false">
      <c r="A45" s="15" t="s">
        <v>125</v>
      </c>
      <c r="B45" s="25" t="s">
        <v>28</v>
      </c>
      <c r="C45" s="25" t="s">
        <v>126</v>
      </c>
      <c r="D45" s="26" t="s">
        <v>127</v>
      </c>
      <c r="E45" s="27" t="s">
        <v>89</v>
      </c>
      <c r="F45" s="28" t="n">
        <v>539.4</v>
      </c>
      <c r="G45" s="28" t="n">
        <f aca="false">M45*H45</f>
        <v>7.70285935533385</v>
      </c>
      <c r="H45" s="29" t="n">
        <v>9.17</v>
      </c>
      <c r="I45" s="30" t="s">
        <v>31</v>
      </c>
      <c r="J45" s="31" t="n">
        <v>1.2034</v>
      </c>
      <c r="K45" s="32" t="n">
        <f aca="false">(ROUND(G45*J45,2))</f>
        <v>9.27</v>
      </c>
      <c r="L45" s="32" t="n">
        <f aca="false">F45*K45</f>
        <v>5000.238</v>
      </c>
      <c r="M45" s="0" t="n">
        <v>0.840006472773593</v>
      </c>
      <c r="O45" s="122" t="n">
        <v>377.58</v>
      </c>
      <c r="P45" s="123" t="n">
        <v>3500.17</v>
      </c>
      <c r="R45" s="118" t="n">
        <v>161.82</v>
      </c>
      <c r="S45" s="119" t="n">
        <f aca="false">L45-P45</f>
        <v>1500.068</v>
      </c>
      <c r="T45" s="124"/>
    </row>
    <row r="46" customFormat="false" ht="35.05" hidden="false" customHeight="false" outlineLevel="0" collapsed="false">
      <c r="A46" s="15" t="s">
        <v>128</v>
      </c>
      <c r="B46" s="25" t="s">
        <v>28</v>
      </c>
      <c r="C46" s="25" t="s">
        <v>129</v>
      </c>
      <c r="D46" s="26" t="s">
        <v>130</v>
      </c>
      <c r="E46" s="27" t="s">
        <v>89</v>
      </c>
      <c r="F46" s="28" t="n">
        <v>831.5</v>
      </c>
      <c r="G46" s="28" t="n">
        <f aca="false">M46*H46</f>
        <v>11.642489712642</v>
      </c>
      <c r="H46" s="29" t="n">
        <v>13.86</v>
      </c>
      <c r="I46" s="30" t="s">
        <v>31</v>
      </c>
      <c r="J46" s="31" t="n">
        <v>1.2034</v>
      </c>
      <c r="K46" s="32" t="n">
        <f aca="false">(ROUND(G46*J46,2))</f>
        <v>14.01</v>
      </c>
      <c r="L46" s="32" t="n">
        <f aca="false">F46*K46</f>
        <v>11649.315</v>
      </c>
      <c r="M46" s="0" t="n">
        <v>0.840006472773593</v>
      </c>
      <c r="O46" s="122" t="n">
        <v>582.05</v>
      </c>
      <c r="P46" s="123" t="n">
        <v>8154.52</v>
      </c>
      <c r="R46" s="118" t="n">
        <v>249.45</v>
      </c>
      <c r="S46" s="119" t="n">
        <f aca="false">L46-P46</f>
        <v>3494.795</v>
      </c>
      <c r="T46" s="124"/>
    </row>
    <row r="47" customFormat="false" ht="13.8" hidden="false" customHeight="false" outlineLevel="0" collapsed="false">
      <c r="A47" s="15" t="s">
        <v>131</v>
      </c>
      <c r="B47" s="16" t="s">
        <v>28</v>
      </c>
      <c r="C47" s="17"/>
      <c r="D47" s="120" t="s">
        <v>132</v>
      </c>
      <c r="E47" s="18" t="s">
        <v>30</v>
      </c>
      <c r="F47" s="19"/>
      <c r="G47" s="19"/>
      <c r="H47" s="20"/>
      <c r="I47" s="21" t="s">
        <v>31</v>
      </c>
      <c r="J47" s="33" t="n">
        <v>1.2034</v>
      </c>
      <c r="K47" s="23"/>
      <c r="L47" s="24" t="n">
        <f aca="false">SUM(L48:L53)+0.01</f>
        <v>99180.045</v>
      </c>
      <c r="M47" s="0" t="n">
        <v>0.840006472773593</v>
      </c>
      <c r="O47" s="111"/>
      <c r="P47" s="121" t="n">
        <f aca="false">SUM(P48:P53)</f>
        <v>62143.83</v>
      </c>
      <c r="R47" s="113"/>
      <c r="S47" s="121" t="n">
        <f aca="false">SUM(S48:S53)</f>
        <v>37036.199</v>
      </c>
    </row>
    <row r="48" customFormat="false" ht="35.05" hidden="false" customHeight="false" outlineLevel="0" collapsed="false">
      <c r="A48" s="15" t="s">
        <v>133</v>
      </c>
      <c r="B48" s="25" t="s">
        <v>28</v>
      </c>
      <c r="C48" s="25" t="s">
        <v>134</v>
      </c>
      <c r="D48" s="26" t="s">
        <v>135</v>
      </c>
      <c r="E48" s="27" t="s">
        <v>39</v>
      </c>
      <c r="F48" s="28" t="n">
        <v>529.9</v>
      </c>
      <c r="G48" s="28" t="n">
        <f aca="false">M48*H48</f>
        <v>52.9120077200086</v>
      </c>
      <c r="H48" s="29" t="n">
        <v>62.99</v>
      </c>
      <c r="I48" s="30" t="s">
        <v>31</v>
      </c>
      <c r="J48" s="31" t="n">
        <v>1.2034</v>
      </c>
      <c r="K48" s="32" t="n">
        <f aca="false">(ROUND(G48*J48,2))</f>
        <v>63.67</v>
      </c>
      <c r="L48" s="32" t="n">
        <f aca="false">F48*K48</f>
        <v>33738.733</v>
      </c>
      <c r="M48" s="0" t="n">
        <v>0.840006472773593</v>
      </c>
      <c r="O48" s="122" t="n">
        <v>529.9</v>
      </c>
      <c r="P48" s="116" t="n">
        <v>33738.73</v>
      </c>
      <c r="R48" s="125" t="n">
        <v>0</v>
      </c>
      <c r="S48" s="116" t="n">
        <v>0</v>
      </c>
    </row>
    <row r="49" customFormat="false" ht="35.05" hidden="false" customHeight="false" outlineLevel="0" collapsed="false">
      <c r="A49" s="15" t="s">
        <v>136</v>
      </c>
      <c r="B49" s="25" t="s">
        <v>28</v>
      </c>
      <c r="C49" s="25" t="s">
        <v>137</v>
      </c>
      <c r="D49" s="26" t="s">
        <v>138</v>
      </c>
      <c r="E49" s="27" t="s">
        <v>71</v>
      </c>
      <c r="F49" s="28" t="n">
        <v>49.8</v>
      </c>
      <c r="G49" s="28" t="n">
        <f aca="false">M49*H49</f>
        <v>576.546842652883</v>
      </c>
      <c r="H49" s="29" t="n">
        <v>686.36</v>
      </c>
      <c r="I49" s="30" t="s">
        <v>31</v>
      </c>
      <c r="J49" s="31" t="n">
        <v>1.2034</v>
      </c>
      <c r="K49" s="32" t="n">
        <f aca="false">(ROUND(G49*J49,2))</f>
        <v>693.82</v>
      </c>
      <c r="L49" s="32" t="n">
        <f aca="false">F49*K49</f>
        <v>34552.236</v>
      </c>
      <c r="M49" s="0" t="n">
        <v>0.840006472773593</v>
      </c>
      <c r="O49" s="122" t="n">
        <v>18.99</v>
      </c>
      <c r="P49" s="119" t="n">
        <v>13182.58</v>
      </c>
      <c r="Q49" s="126"/>
      <c r="R49" s="127" t="n">
        <v>19.16</v>
      </c>
      <c r="S49" s="119" t="n">
        <f aca="false">L49-P49</f>
        <v>21369.656</v>
      </c>
      <c r="T49" s="124"/>
    </row>
    <row r="50" customFormat="false" ht="35.05" hidden="false" customHeight="false" outlineLevel="0" collapsed="false">
      <c r="A50" s="15" t="s">
        <v>139</v>
      </c>
      <c r="B50" s="25" t="s">
        <v>28</v>
      </c>
      <c r="C50" s="25" t="s">
        <v>123</v>
      </c>
      <c r="D50" s="26" t="s">
        <v>124</v>
      </c>
      <c r="E50" s="27" t="s">
        <v>89</v>
      </c>
      <c r="F50" s="28" t="n">
        <v>465.2</v>
      </c>
      <c r="G50" s="28" t="n">
        <f aca="false">M50*H50</f>
        <v>9.20647094159858</v>
      </c>
      <c r="H50" s="29" t="n">
        <v>10.96</v>
      </c>
      <c r="I50" s="30" t="s">
        <v>31</v>
      </c>
      <c r="J50" s="31" t="n">
        <v>1.2034</v>
      </c>
      <c r="K50" s="32" t="n">
        <f aca="false">(ROUND(G50*J50,2))</f>
        <v>11.08</v>
      </c>
      <c r="L50" s="32" t="n">
        <f aca="false">F50*K50</f>
        <v>5154.416</v>
      </c>
      <c r="M50" s="0" t="n">
        <v>0.840006472773593</v>
      </c>
      <c r="O50" s="122" t="n">
        <v>232.6</v>
      </c>
      <c r="P50" s="116" t="n">
        <v>2577.21</v>
      </c>
      <c r="R50" s="128" t="n">
        <v>232.6</v>
      </c>
      <c r="S50" s="119" t="n">
        <f aca="false">L50-P50</f>
        <v>2577.206</v>
      </c>
    </row>
    <row r="51" customFormat="false" ht="35.05" hidden="false" customHeight="false" outlineLevel="0" collapsed="false">
      <c r="A51" s="15" t="s">
        <v>140</v>
      </c>
      <c r="B51" s="25" t="s">
        <v>28</v>
      </c>
      <c r="C51" s="25" t="s">
        <v>126</v>
      </c>
      <c r="D51" s="26" t="s">
        <v>127</v>
      </c>
      <c r="E51" s="27" t="s">
        <v>89</v>
      </c>
      <c r="F51" s="28" t="n">
        <v>47.9</v>
      </c>
      <c r="G51" s="28" t="n">
        <f aca="false">M51*H51</f>
        <v>7.70285935533385</v>
      </c>
      <c r="H51" s="29" t="n">
        <v>9.17</v>
      </c>
      <c r="I51" s="30" t="s">
        <v>31</v>
      </c>
      <c r="J51" s="31" t="n">
        <v>1.2034</v>
      </c>
      <c r="K51" s="32" t="n">
        <f aca="false">(ROUND(G51*J51,2))</f>
        <v>9.27</v>
      </c>
      <c r="L51" s="32" t="n">
        <f aca="false">F51*K51</f>
        <v>444.033</v>
      </c>
      <c r="M51" s="0" t="n">
        <v>0.840006472773593</v>
      </c>
      <c r="O51" s="122"/>
      <c r="P51" s="116" t="n">
        <v>0</v>
      </c>
      <c r="R51" s="128" t="n">
        <v>47.9</v>
      </c>
      <c r="S51" s="119" t="n">
        <v>444.03</v>
      </c>
    </row>
    <row r="52" customFormat="false" ht="35.05" hidden="false" customHeight="false" outlineLevel="0" collapsed="false">
      <c r="A52" s="15" t="s">
        <v>141</v>
      </c>
      <c r="B52" s="25" t="s">
        <v>28</v>
      </c>
      <c r="C52" s="25" t="s">
        <v>142</v>
      </c>
      <c r="D52" s="26" t="s">
        <v>143</v>
      </c>
      <c r="E52" s="27" t="s">
        <v>89</v>
      </c>
      <c r="F52" s="28" t="n">
        <v>1370.5</v>
      </c>
      <c r="G52" s="28" t="n">
        <f aca="false">M52*H52</f>
        <v>10.3152794856597</v>
      </c>
      <c r="H52" s="29" t="n">
        <v>12.28</v>
      </c>
      <c r="I52" s="30" t="s">
        <v>31</v>
      </c>
      <c r="J52" s="31" t="n">
        <v>1.2034</v>
      </c>
      <c r="K52" s="32" t="n">
        <f aca="false">(ROUND(G52*J52,2))</f>
        <v>12.41</v>
      </c>
      <c r="L52" s="32" t="n">
        <f aca="false">F52*K52</f>
        <v>17007.905</v>
      </c>
      <c r="M52" s="0" t="n">
        <v>0.840006472773593</v>
      </c>
      <c r="O52" s="129" t="n">
        <v>685.25</v>
      </c>
      <c r="P52" s="119" t="n">
        <v>8503.95</v>
      </c>
      <c r="Q52" s="130"/>
      <c r="R52" s="127" t="n">
        <v>685.25</v>
      </c>
      <c r="S52" s="119" t="n">
        <f aca="false">L52-P52</f>
        <v>8503.955</v>
      </c>
      <c r="T52" s="124"/>
    </row>
    <row r="53" customFormat="false" ht="35.05" hidden="false" customHeight="false" outlineLevel="0" collapsed="false">
      <c r="A53" s="15" t="s">
        <v>144</v>
      </c>
      <c r="B53" s="25" t="s">
        <v>28</v>
      </c>
      <c r="C53" s="25" t="s">
        <v>129</v>
      </c>
      <c r="D53" s="26" t="s">
        <v>130</v>
      </c>
      <c r="E53" s="27" t="s">
        <v>89</v>
      </c>
      <c r="F53" s="28" t="n">
        <v>591.2</v>
      </c>
      <c r="G53" s="28" t="n">
        <f aca="false">M53*H53</f>
        <v>11.642489712642</v>
      </c>
      <c r="H53" s="29" t="n">
        <v>13.86</v>
      </c>
      <c r="I53" s="30" t="s">
        <v>31</v>
      </c>
      <c r="J53" s="31" t="n">
        <v>1.2034</v>
      </c>
      <c r="K53" s="32" t="n">
        <f aca="false">(ROUND(G53*J53,2))</f>
        <v>14.01</v>
      </c>
      <c r="L53" s="32" t="n">
        <f aca="false">F53*K53</f>
        <v>8282.712</v>
      </c>
      <c r="M53" s="0" t="n">
        <v>0.840006472773593</v>
      </c>
      <c r="O53" s="129" t="n">
        <v>295.6</v>
      </c>
      <c r="P53" s="119" t="n">
        <v>4141.36</v>
      </c>
      <c r="R53" s="128" t="n">
        <v>295.6</v>
      </c>
      <c r="S53" s="119" t="n">
        <f aca="false">L53-P53</f>
        <v>4141.352</v>
      </c>
      <c r="T53" s="124"/>
    </row>
    <row r="54" customFormat="false" ht="13.8" hidden="false" customHeight="false" outlineLevel="0" collapsed="false">
      <c r="A54" s="15" t="s">
        <v>145</v>
      </c>
      <c r="B54" s="16" t="s">
        <v>28</v>
      </c>
      <c r="C54" s="17"/>
      <c r="D54" s="120" t="s">
        <v>146</v>
      </c>
      <c r="E54" s="18" t="s">
        <v>30</v>
      </c>
      <c r="F54" s="19"/>
      <c r="G54" s="19"/>
      <c r="H54" s="20"/>
      <c r="I54" s="21" t="s">
        <v>31</v>
      </c>
      <c r="J54" s="33" t="n">
        <v>1.2034</v>
      </c>
      <c r="K54" s="23"/>
      <c r="L54" s="24" t="n">
        <f aca="false">L55</f>
        <v>8432</v>
      </c>
      <c r="M54" s="0" t="n">
        <v>0.840006472773593</v>
      </c>
      <c r="O54" s="111"/>
      <c r="P54" s="121" t="n">
        <f aca="false">SUM(P55)</f>
        <v>8432</v>
      </c>
      <c r="R54" s="113"/>
      <c r="S54" s="121" t="n">
        <f aca="false">SUM(S55)</f>
        <v>0</v>
      </c>
    </row>
    <row r="55" customFormat="false" ht="23.85" hidden="false" customHeight="false" outlineLevel="0" collapsed="false">
      <c r="A55" s="15" t="s">
        <v>147</v>
      </c>
      <c r="B55" s="25" t="s">
        <v>28</v>
      </c>
      <c r="C55" s="25" t="s">
        <v>148</v>
      </c>
      <c r="D55" s="26" t="s">
        <v>149</v>
      </c>
      <c r="E55" s="27" t="s">
        <v>39</v>
      </c>
      <c r="F55" s="28" t="n">
        <v>170</v>
      </c>
      <c r="G55" s="28" t="n">
        <f aca="false">M55*H55</f>
        <v>41.2191176190002</v>
      </c>
      <c r="H55" s="29" t="n">
        <v>49.07</v>
      </c>
      <c r="I55" s="30" t="s">
        <v>31</v>
      </c>
      <c r="J55" s="31" t="n">
        <v>1.2034</v>
      </c>
      <c r="K55" s="32" t="n">
        <f aca="false">(ROUND(G55*J55,2))</f>
        <v>49.6</v>
      </c>
      <c r="L55" s="32" t="n">
        <f aca="false">F55*K55</f>
        <v>8432</v>
      </c>
      <c r="M55" s="0" t="n">
        <v>0.840006472773593</v>
      </c>
      <c r="O55" s="122" t="n">
        <v>170</v>
      </c>
      <c r="P55" s="116" t="n">
        <v>8432</v>
      </c>
      <c r="R55" s="125" t="n">
        <v>0</v>
      </c>
      <c r="S55" s="116" t="n">
        <v>0</v>
      </c>
    </row>
    <row r="56" customFormat="false" ht="13.8" hidden="false" customHeight="false" outlineLevel="0" collapsed="false">
      <c r="A56" s="15" t="s">
        <v>150</v>
      </c>
      <c r="B56" s="16" t="s">
        <v>28</v>
      </c>
      <c r="C56" s="17"/>
      <c r="D56" s="120" t="s">
        <v>151</v>
      </c>
      <c r="E56" s="18" t="s">
        <v>30</v>
      </c>
      <c r="F56" s="19"/>
      <c r="G56" s="19"/>
      <c r="H56" s="20"/>
      <c r="I56" s="21" t="s">
        <v>31</v>
      </c>
      <c r="J56" s="33" t="n">
        <v>1.2034</v>
      </c>
      <c r="K56" s="23"/>
      <c r="L56" s="24" t="n">
        <f aca="false">SUM(L57:L61)</f>
        <v>196006.34</v>
      </c>
      <c r="M56" s="0" t="n">
        <v>0.840006472773593</v>
      </c>
      <c r="O56" s="111"/>
      <c r="P56" s="121" t="n">
        <f aca="false">SUM(P57:P61)</f>
        <v>12257.06</v>
      </c>
      <c r="R56" s="113"/>
      <c r="S56" s="121" t="n">
        <f aca="false">SUM(S57:S61)</f>
        <v>183749.28</v>
      </c>
    </row>
    <row r="57" customFormat="false" ht="35.05" hidden="false" customHeight="false" outlineLevel="0" collapsed="false">
      <c r="A57" s="15" t="s">
        <v>152</v>
      </c>
      <c r="B57" s="34" t="s">
        <v>28</v>
      </c>
      <c r="C57" s="34" t="s">
        <v>153</v>
      </c>
      <c r="D57" s="35" t="s">
        <v>154</v>
      </c>
      <c r="E57" s="36" t="s">
        <v>39</v>
      </c>
      <c r="F57" s="19" t="n">
        <v>784</v>
      </c>
      <c r="G57" s="19" t="n">
        <f aca="false">M57*H57</f>
        <v>64.9577005395819</v>
      </c>
      <c r="H57" s="131" t="n">
        <v>77.33</v>
      </c>
      <c r="I57" s="132" t="s">
        <v>31</v>
      </c>
      <c r="J57" s="133" t="n">
        <v>1.2034</v>
      </c>
      <c r="K57" s="32" t="n">
        <f aca="false">(ROUND(G57*J57,2))</f>
        <v>78.17</v>
      </c>
      <c r="L57" s="32" t="n">
        <f aca="false">F57*K57</f>
        <v>61285.28</v>
      </c>
      <c r="M57" s="0" t="n">
        <v>0.840006472773593</v>
      </c>
      <c r="O57" s="134" t="n">
        <v>156.8</v>
      </c>
      <c r="P57" s="119" t="n">
        <v>12257.06</v>
      </c>
      <c r="R57" s="127" t="n">
        <v>627.2</v>
      </c>
      <c r="S57" s="119" t="n">
        <f aca="false">L57-P57</f>
        <v>49028.22</v>
      </c>
      <c r="T57" s="124"/>
    </row>
    <row r="58" customFormat="false" ht="46.25" hidden="false" customHeight="false" outlineLevel="0" collapsed="false">
      <c r="A58" s="15" t="s">
        <v>155</v>
      </c>
      <c r="B58" s="25" t="s">
        <v>28</v>
      </c>
      <c r="C58" s="25" t="s">
        <v>156</v>
      </c>
      <c r="D58" s="26" t="s">
        <v>157</v>
      </c>
      <c r="E58" s="27" t="s">
        <v>39</v>
      </c>
      <c r="F58" s="28" t="n">
        <v>1568</v>
      </c>
      <c r="G58" s="28" t="n">
        <f aca="false">M58*H58</f>
        <v>45.9735542548988</v>
      </c>
      <c r="H58" s="29" t="n">
        <v>54.73</v>
      </c>
      <c r="I58" s="30" t="s">
        <v>31</v>
      </c>
      <c r="J58" s="31" t="n">
        <v>1.2034</v>
      </c>
      <c r="K58" s="32" t="n">
        <f aca="false">(ROUND(G58*J58,2))</f>
        <v>55.32</v>
      </c>
      <c r="L58" s="32" t="n">
        <f aca="false">F58*K58</f>
        <v>86741.76</v>
      </c>
      <c r="M58" s="0" t="n">
        <v>0.840006472773593</v>
      </c>
      <c r="O58" s="122"/>
      <c r="P58" s="116" t="n">
        <v>0</v>
      </c>
      <c r="R58" s="128" t="n">
        <v>1568</v>
      </c>
      <c r="S58" s="119" t="n">
        <v>86741.76</v>
      </c>
    </row>
    <row r="59" customFormat="false" ht="35.05" hidden="false" customHeight="false" outlineLevel="0" collapsed="false">
      <c r="A59" s="15" t="s">
        <v>158</v>
      </c>
      <c r="B59" s="25" t="s">
        <v>28</v>
      </c>
      <c r="C59" s="25" t="s">
        <v>159</v>
      </c>
      <c r="D59" s="26" t="s">
        <v>160</v>
      </c>
      <c r="E59" s="27" t="s">
        <v>39</v>
      </c>
      <c r="F59" s="28" t="n">
        <v>1568</v>
      </c>
      <c r="G59" s="28" t="n">
        <f aca="false">M59*H59</f>
        <v>6.86285288256025</v>
      </c>
      <c r="H59" s="29" t="n">
        <v>8.17</v>
      </c>
      <c r="I59" s="30" t="s">
        <v>31</v>
      </c>
      <c r="J59" s="31" t="n">
        <v>1.2034</v>
      </c>
      <c r="K59" s="32" t="n">
        <f aca="false">(ROUND(G59*J59,2))</f>
        <v>8.26</v>
      </c>
      <c r="L59" s="32" t="n">
        <f aca="false">F59*K59</f>
        <v>12951.68</v>
      </c>
      <c r="M59" s="0" t="n">
        <v>0.840006472773593</v>
      </c>
      <c r="O59" s="122"/>
      <c r="P59" s="116" t="n">
        <v>0</v>
      </c>
      <c r="R59" s="128" t="n">
        <v>1568</v>
      </c>
      <c r="S59" s="119" t="n">
        <v>12951.68</v>
      </c>
    </row>
    <row r="60" customFormat="false" ht="23.85" hidden="false" customHeight="false" outlineLevel="0" collapsed="false">
      <c r="A60" s="15" t="s">
        <v>161</v>
      </c>
      <c r="B60" s="25" t="s">
        <v>33</v>
      </c>
      <c r="C60" s="25" t="s">
        <v>162</v>
      </c>
      <c r="D60" s="26" t="s">
        <v>163</v>
      </c>
      <c r="E60" s="27" t="s">
        <v>164</v>
      </c>
      <c r="F60" s="28" t="n">
        <v>84</v>
      </c>
      <c r="G60" s="28" t="n">
        <f aca="false">M60*H60</f>
        <v>286.996611487826</v>
      </c>
      <c r="H60" s="29" t="n">
        <v>341.66</v>
      </c>
      <c r="I60" s="30" t="s">
        <v>31</v>
      </c>
      <c r="J60" s="31" t="n">
        <v>1.2034</v>
      </c>
      <c r="K60" s="32" t="n">
        <f aca="false">(ROUND(G60*J60,2))</f>
        <v>345.37</v>
      </c>
      <c r="L60" s="32" t="n">
        <f aca="false">F60*K60</f>
        <v>29011.08</v>
      </c>
      <c r="M60" s="0" t="n">
        <v>0.840006472773593</v>
      </c>
      <c r="O60" s="122"/>
      <c r="P60" s="116" t="n">
        <v>0</v>
      </c>
      <c r="R60" s="128" t="n">
        <v>84</v>
      </c>
      <c r="S60" s="119" t="n">
        <v>29011.08</v>
      </c>
    </row>
    <row r="61" customFormat="false" ht="35.05" hidden="false" customHeight="false" outlineLevel="0" collapsed="false">
      <c r="A61" s="15" t="s">
        <v>165</v>
      </c>
      <c r="B61" s="25" t="s">
        <v>28</v>
      </c>
      <c r="C61" s="25" t="s">
        <v>166</v>
      </c>
      <c r="D61" s="26" t="s">
        <v>167</v>
      </c>
      <c r="E61" s="27" t="s">
        <v>39</v>
      </c>
      <c r="F61" s="28" t="n">
        <v>89.2</v>
      </c>
      <c r="G61" s="28" t="n">
        <f aca="false">M61*H61</f>
        <v>56.0536319281819</v>
      </c>
      <c r="H61" s="29" t="n">
        <v>66.73</v>
      </c>
      <c r="I61" s="30" t="s">
        <v>31</v>
      </c>
      <c r="J61" s="31" t="n">
        <v>1.2034</v>
      </c>
      <c r="K61" s="32" t="n">
        <f aca="false">(ROUND(G61*J61,2))</f>
        <v>67.45</v>
      </c>
      <c r="L61" s="32" t="n">
        <f aca="false">F61*K61</f>
        <v>6016.54</v>
      </c>
      <c r="M61" s="0" t="n">
        <v>0.840006472773593</v>
      </c>
      <c r="O61" s="122"/>
      <c r="P61" s="116" t="n">
        <v>0</v>
      </c>
      <c r="R61" s="128" t="n">
        <v>89.2</v>
      </c>
      <c r="S61" s="119" t="n">
        <v>6016.54</v>
      </c>
    </row>
    <row r="62" customFormat="false" ht="13.8" hidden="false" customHeight="false" outlineLevel="0" collapsed="false">
      <c r="A62" s="15" t="s">
        <v>168</v>
      </c>
      <c r="B62" s="16" t="s">
        <v>28</v>
      </c>
      <c r="C62" s="17"/>
      <c r="D62" s="120" t="s">
        <v>169</v>
      </c>
      <c r="E62" s="18" t="s">
        <v>30</v>
      </c>
      <c r="F62" s="19"/>
      <c r="G62" s="19"/>
      <c r="H62" s="20"/>
      <c r="I62" s="21" t="s">
        <v>31</v>
      </c>
      <c r="J62" s="33" t="n">
        <v>1.2034</v>
      </c>
      <c r="K62" s="23"/>
      <c r="L62" s="24" t="n">
        <f aca="false">L63</f>
        <v>62903.456</v>
      </c>
      <c r="M62" s="0" t="n">
        <v>0.840006472773593</v>
      </c>
      <c r="O62" s="111"/>
      <c r="P62" s="121" t="n">
        <f aca="false">SUM(P63)</f>
        <v>0</v>
      </c>
      <c r="R62" s="113"/>
      <c r="S62" s="121" t="n">
        <f aca="false">SUM(S63)</f>
        <v>62903.46</v>
      </c>
    </row>
    <row r="63" customFormat="false" ht="68.65" hidden="false" customHeight="false" outlineLevel="0" collapsed="false">
      <c r="A63" s="15" t="s">
        <v>170</v>
      </c>
      <c r="B63" s="25" t="s">
        <v>33</v>
      </c>
      <c r="C63" s="25" t="s">
        <v>171</v>
      </c>
      <c r="D63" s="135" t="s">
        <v>172</v>
      </c>
      <c r="E63" s="27" t="s">
        <v>39</v>
      </c>
      <c r="F63" s="28" t="n">
        <v>68.6</v>
      </c>
      <c r="G63" s="28" t="n">
        <f aca="false">M63*H63</f>
        <v>761.978271517654</v>
      </c>
      <c r="H63" s="29" t="n">
        <v>907.11</v>
      </c>
      <c r="I63" s="30" t="s">
        <v>31</v>
      </c>
      <c r="J63" s="31" t="n">
        <v>1.2034</v>
      </c>
      <c r="K63" s="32" t="n">
        <f aca="false">(ROUND(G63*J63,2))</f>
        <v>916.96</v>
      </c>
      <c r="L63" s="32" t="n">
        <f aca="false">F63*K63</f>
        <v>62903.456</v>
      </c>
      <c r="M63" s="0" t="n">
        <v>0.840006472773593</v>
      </c>
      <c r="O63" s="117"/>
      <c r="P63" s="116" t="n">
        <v>0</v>
      </c>
      <c r="R63" s="128" t="n">
        <v>68.6</v>
      </c>
      <c r="S63" s="119" t="n">
        <v>62903.46</v>
      </c>
    </row>
    <row r="64" customFormat="false" ht="13.8" hidden="false" customHeight="false" outlineLevel="0" collapsed="false">
      <c r="A64" s="15" t="s">
        <v>173</v>
      </c>
      <c r="B64" s="16" t="s">
        <v>28</v>
      </c>
      <c r="C64" s="17"/>
      <c r="D64" s="120" t="s">
        <v>174</v>
      </c>
      <c r="E64" s="18" t="s">
        <v>30</v>
      </c>
      <c r="F64" s="19"/>
      <c r="G64" s="19"/>
      <c r="H64" s="20"/>
      <c r="I64" s="21" t="s">
        <v>31</v>
      </c>
      <c r="J64" s="33" t="n">
        <v>1.2034</v>
      </c>
      <c r="K64" s="23"/>
      <c r="L64" s="24" t="n">
        <f aca="false">SUM(L65:L70)</f>
        <v>181928.7058</v>
      </c>
      <c r="M64" s="0" t="n">
        <v>0.840006472773593</v>
      </c>
      <c r="O64" s="111"/>
      <c r="P64" s="121" t="n">
        <f aca="false">SUM(P65:P70)</f>
        <v>83808.48</v>
      </c>
      <c r="R64" s="113"/>
      <c r="S64" s="121" t="n">
        <f aca="false">SUM(S65:S70)</f>
        <v>98120.22</v>
      </c>
    </row>
    <row r="65" customFormat="false" ht="46.25" hidden="false" customHeight="false" outlineLevel="0" collapsed="false">
      <c r="A65" s="15" t="s">
        <v>175</v>
      </c>
      <c r="B65" s="25" t="s">
        <v>176</v>
      </c>
      <c r="C65" s="25" t="s">
        <v>177</v>
      </c>
      <c r="D65" s="26" t="s">
        <v>178</v>
      </c>
      <c r="E65" s="27" t="s">
        <v>179</v>
      </c>
      <c r="F65" s="28" t="n">
        <v>340</v>
      </c>
      <c r="G65" s="28" t="n">
        <f aca="false">M65*H65</f>
        <v>43.9323385260589</v>
      </c>
      <c r="H65" s="29" t="n">
        <v>52.3</v>
      </c>
      <c r="I65" s="30" t="s">
        <v>31</v>
      </c>
      <c r="J65" s="31" t="n">
        <v>1.2034</v>
      </c>
      <c r="K65" s="32" t="n">
        <f aca="false">(ROUND(G65*J65,2))</f>
        <v>52.87</v>
      </c>
      <c r="L65" s="32" t="n">
        <f aca="false">F65*K65</f>
        <v>17975.8</v>
      </c>
      <c r="M65" s="0" t="n">
        <v>0.840006472773593</v>
      </c>
      <c r="O65" s="129" t="n">
        <v>221</v>
      </c>
      <c r="P65" s="119" t="n">
        <v>11684.27</v>
      </c>
      <c r="R65" s="128" t="n">
        <v>119</v>
      </c>
      <c r="S65" s="119" t="n">
        <f aca="false">L65-P65</f>
        <v>6291.53</v>
      </c>
      <c r="T65" s="124"/>
    </row>
    <row r="66" customFormat="false" ht="35.05" hidden="false" customHeight="false" outlineLevel="0" collapsed="false">
      <c r="A66" s="15" t="s">
        <v>180</v>
      </c>
      <c r="B66" s="25" t="s">
        <v>28</v>
      </c>
      <c r="C66" s="25" t="s">
        <v>181</v>
      </c>
      <c r="D66" s="26" t="s">
        <v>182</v>
      </c>
      <c r="E66" s="27" t="s">
        <v>39</v>
      </c>
      <c r="F66" s="28" t="n">
        <v>680</v>
      </c>
      <c r="G66" s="28" t="n">
        <f aca="false">M66*H66</f>
        <v>0.596404595669251</v>
      </c>
      <c r="H66" s="29" t="n">
        <v>0.71</v>
      </c>
      <c r="I66" s="30" t="s">
        <v>31</v>
      </c>
      <c r="J66" s="31" t="n">
        <v>1.2034</v>
      </c>
      <c r="K66" s="32" t="n">
        <f aca="false">(ROUND(G66*J66,2))</f>
        <v>0.72</v>
      </c>
      <c r="L66" s="32" t="n">
        <f aca="false">F66*K66</f>
        <v>489.6</v>
      </c>
      <c r="M66" s="0" t="n">
        <v>0.840006472773593</v>
      </c>
      <c r="O66" s="122" t="n">
        <v>680</v>
      </c>
      <c r="P66" s="116" t="n">
        <v>489.6</v>
      </c>
      <c r="R66" s="125" t="n">
        <v>0</v>
      </c>
      <c r="S66" s="116" t="n">
        <v>0</v>
      </c>
    </row>
    <row r="67" customFormat="false" ht="35.05" hidden="false" customHeight="false" outlineLevel="0" collapsed="false">
      <c r="A67" s="15" t="s">
        <v>183</v>
      </c>
      <c r="B67" s="25" t="s">
        <v>28</v>
      </c>
      <c r="C67" s="25" t="s">
        <v>184</v>
      </c>
      <c r="D67" s="26" t="s">
        <v>185</v>
      </c>
      <c r="E67" s="27" t="s">
        <v>71</v>
      </c>
      <c r="F67" s="28" t="n">
        <v>34.03</v>
      </c>
      <c r="G67" s="28" t="n">
        <f aca="false">M67*H67</f>
        <v>132.259019138202</v>
      </c>
      <c r="H67" s="29" t="n">
        <v>157.45</v>
      </c>
      <c r="I67" s="30" t="s">
        <v>31</v>
      </c>
      <c r="J67" s="31" t="n">
        <v>1.2034</v>
      </c>
      <c r="K67" s="32" t="n">
        <f aca="false">(ROUND(G67*J67,2))</f>
        <v>159.16</v>
      </c>
      <c r="L67" s="32" t="n">
        <f aca="false">F67*K67</f>
        <v>5416.2148</v>
      </c>
      <c r="M67" s="0" t="n">
        <v>0.840006472773593</v>
      </c>
      <c r="O67" s="122" t="n">
        <v>34.03</v>
      </c>
      <c r="P67" s="116" t="n">
        <v>5416.21</v>
      </c>
      <c r="R67" s="125" t="n">
        <v>0</v>
      </c>
      <c r="S67" s="116" t="n">
        <v>0</v>
      </c>
    </row>
    <row r="68" customFormat="false" ht="35.05" hidden="false" customHeight="false" outlineLevel="0" collapsed="false">
      <c r="A68" s="15" t="s">
        <v>186</v>
      </c>
      <c r="B68" s="25" t="s">
        <v>28</v>
      </c>
      <c r="C68" s="25" t="s">
        <v>187</v>
      </c>
      <c r="D68" s="26" t="s">
        <v>188</v>
      </c>
      <c r="E68" s="27" t="s">
        <v>39</v>
      </c>
      <c r="F68" s="28" t="n">
        <v>680</v>
      </c>
      <c r="G68" s="28" t="n">
        <f aca="false">M68*H68</f>
        <v>80.9178235222802</v>
      </c>
      <c r="H68" s="29" t="n">
        <v>96.33</v>
      </c>
      <c r="I68" s="30" t="s">
        <v>31</v>
      </c>
      <c r="J68" s="31" t="n">
        <v>1.2034</v>
      </c>
      <c r="K68" s="32" t="n">
        <f aca="false">(ROUND(G68*J68,2))</f>
        <v>97.38</v>
      </c>
      <c r="L68" s="32" t="n">
        <f aca="false">F68*K68</f>
        <v>66218.4</v>
      </c>
      <c r="M68" s="0" t="n">
        <v>0.840006472773593</v>
      </c>
      <c r="O68" s="122" t="n">
        <v>680</v>
      </c>
      <c r="P68" s="116" t="n">
        <v>66218.4</v>
      </c>
      <c r="R68" s="125" t="n">
        <v>0</v>
      </c>
      <c r="S68" s="116" t="n">
        <v>0</v>
      </c>
    </row>
    <row r="69" customFormat="false" ht="35.05" hidden="false" customHeight="false" outlineLevel="0" collapsed="false">
      <c r="A69" s="15" t="s">
        <v>189</v>
      </c>
      <c r="B69" s="25" t="s">
        <v>28</v>
      </c>
      <c r="C69" s="25" t="s">
        <v>190</v>
      </c>
      <c r="D69" s="26" t="s">
        <v>191</v>
      </c>
      <c r="E69" s="27" t="s">
        <v>39</v>
      </c>
      <c r="F69" s="28" t="n">
        <v>665</v>
      </c>
      <c r="G69" s="28" t="n">
        <f aca="false">M69*H69</f>
        <v>112.78766909931</v>
      </c>
      <c r="H69" s="29" t="n">
        <v>134.27</v>
      </c>
      <c r="I69" s="30" t="s">
        <v>31</v>
      </c>
      <c r="J69" s="31" t="n">
        <v>1.2034</v>
      </c>
      <c r="K69" s="32" t="n">
        <f aca="false">(ROUND(G69*J69,2))</f>
        <v>135.73</v>
      </c>
      <c r="L69" s="32" t="n">
        <f aca="false">F69*K69</f>
        <v>90260.45</v>
      </c>
      <c r="M69" s="0" t="n">
        <v>0.840006472773593</v>
      </c>
      <c r="O69" s="122"/>
      <c r="P69" s="116" t="n">
        <v>0</v>
      </c>
      <c r="R69" s="128" t="n">
        <v>665</v>
      </c>
      <c r="S69" s="119" t="n">
        <v>90260.45</v>
      </c>
    </row>
    <row r="70" customFormat="false" ht="23.85" hidden="false" customHeight="false" outlineLevel="0" collapsed="false">
      <c r="A70" s="15" t="s">
        <v>192</v>
      </c>
      <c r="B70" s="25" t="s">
        <v>28</v>
      </c>
      <c r="C70" s="25" t="s">
        <v>193</v>
      </c>
      <c r="D70" s="26" t="s">
        <v>194</v>
      </c>
      <c r="E70" s="27" t="s">
        <v>54</v>
      </c>
      <c r="F70" s="28" t="n">
        <v>101.9</v>
      </c>
      <c r="G70" s="28" t="n">
        <f aca="false">M70*H70</f>
        <v>12.7848985156141</v>
      </c>
      <c r="H70" s="29" t="n">
        <v>15.22</v>
      </c>
      <c r="I70" s="30" t="s">
        <v>31</v>
      </c>
      <c r="J70" s="31" t="n">
        <v>1.2034</v>
      </c>
      <c r="K70" s="32" t="n">
        <f aca="false">(ROUND(G70*J70,2))</f>
        <v>15.39</v>
      </c>
      <c r="L70" s="32" t="n">
        <f aca="false">F70*K70</f>
        <v>1568.241</v>
      </c>
      <c r="M70" s="0" t="n">
        <v>0.840006472773593</v>
      </c>
      <c r="O70" s="122"/>
      <c r="P70" s="116" t="n">
        <v>0</v>
      </c>
      <c r="R70" s="128" t="n">
        <v>101.9</v>
      </c>
      <c r="S70" s="119" t="n">
        <v>1568.24</v>
      </c>
    </row>
    <row r="71" customFormat="false" ht="13.8" hidden="false" customHeight="false" outlineLevel="0" collapsed="false">
      <c r="A71" s="15" t="s">
        <v>195</v>
      </c>
      <c r="B71" s="16" t="s">
        <v>28</v>
      </c>
      <c r="C71" s="17"/>
      <c r="D71" s="120" t="s">
        <v>196</v>
      </c>
      <c r="E71" s="18" t="s">
        <v>30</v>
      </c>
      <c r="F71" s="19"/>
      <c r="G71" s="19"/>
      <c r="H71" s="20"/>
      <c r="I71" s="21" t="s">
        <v>31</v>
      </c>
      <c r="J71" s="33" t="n">
        <v>1.2034</v>
      </c>
      <c r="K71" s="23"/>
      <c r="L71" s="24" t="n">
        <f aca="false">SUM(L72:L74)</f>
        <v>153897.6</v>
      </c>
      <c r="M71" s="0" t="n">
        <v>0.840006472773593</v>
      </c>
      <c r="O71" s="111"/>
      <c r="P71" s="121" t="n">
        <f aca="false">SUM(P72:P74)</f>
        <v>0</v>
      </c>
      <c r="R71" s="113"/>
      <c r="S71" s="121" t="n">
        <f aca="false">SUM(S72:S74)</f>
        <v>153897.6</v>
      </c>
    </row>
    <row r="72" customFormat="false" ht="35.05" hidden="false" customHeight="false" outlineLevel="0" collapsed="false">
      <c r="A72" s="15" t="s">
        <v>197</v>
      </c>
      <c r="B72" s="25" t="s">
        <v>28</v>
      </c>
      <c r="C72" s="25" t="s">
        <v>198</v>
      </c>
      <c r="D72" s="26" t="s">
        <v>199</v>
      </c>
      <c r="E72" s="27" t="s">
        <v>39</v>
      </c>
      <c r="F72" s="28" t="n">
        <v>680</v>
      </c>
      <c r="G72" s="28" t="n">
        <f aca="false">M72*H72</f>
        <v>137.87026237633</v>
      </c>
      <c r="H72" s="29" t="n">
        <v>164.13</v>
      </c>
      <c r="I72" s="30" t="s">
        <v>31</v>
      </c>
      <c r="J72" s="31" t="n">
        <v>1.2034</v>
      </c>
      <c r="K72" s="32" t="n">
        <f aca="false">(ROUND(G72*J72,2))</f>
        <v>165.91</v>
      </c>
      <c r="L72" s="32" t="n">
        <f aca="false">F72*K72</f>
        <v>112818.8</v>
      </c>
      <c r="M72" s="0" t="n">
        <v>0.840006472773593</v>
      </c>
      <c r="O72" s="122"/>
      <c r="P72" s="116" t="n">
        <v>0</v>
      </c>
      <c r="R72" s="128" t="n">
        <v>680</v>
      </c>
      <c r="S72" s="119" t="n">
        <v>112818.8</v>
      </c>
    </row>
    <row r="73" customFormat="false" ht="35.05" hidden="false" customHeight="false" outlineLevel="0" collapsed="false">
      <c r="A73" s="15" t="s">
        <v>200</v>
      </c>
      <c r="B73" s="25" t="s">
        <v>28</v>
      </c>
      <c r="C73" s="25" t="s">
        <v>201</v>
      </c>
      <c r="D73" s="26" t="s">
        <v>202</v>
      </c>
      <c r="E73" s="27" t="s">
        <v>39</v>
      </c>
      <c r="F73" s="28" t="n">
        <v>680</v>
      </c>
      <c r="G73" s="28" t="n">
        <f aca="false">M73*H73</f>
        <v>14.1373089367796</v>
      </c>
      <c r="H73" s="29" t="n">
        <v>16.83</v>
      </c>
      <c r="I73" s="30" t="s">
        <v>31</v>
      </c>
      <c r="J73" s="31" t="n">
        <v>1.2034</v>
      </c>
      <c r="K73" s="32" t="n">
        <f aca="false">(ROUND(G73*J73,2))</f>
        <v>17.01</v>
      </c>
      <c r="L73" s="32" t="n">
        <f aca="false">F73*K73</f>
        <v>11566.8</v>
      </c>
      <c r="M73" s="0" t="n">
        <v>0.840006472773593</v>
      </c>
      <c r="O73" s="122"/>
      <c r="P73" s="116" t="n">
        <v>0</v>
      </c>
      <c r="R73" s="128" t="n">
        <v>680</v>
      </c>
      <c r="S73" s="119" t="n">
        <v>11566.8</v>
      </c>
    </row>
    <row r="74" customFormat="false" ht="35.05" hidden="false" customHeight="false" outlineLevel="0" collapsed="false">
      <c r="A74" s="15" t="s">
        <v>203</v>
      </c>
      <c r="B74" s="25" t="s">
        <v>28</v>
      </c>
      <c r="C74" s="25" t="s">
        <v>204</v>
      </c>
      <c r="D74" s="26" t="s">
        <v>205</v>
      </c>
      <c r="E74" s="27" t="s">
        <v>39</v>
      </c>
      <c r="F74" s="28" t="n">
        <v>680</v>
      </c>
      <c r="G74" s="28" t="n">
        <f aca="false">M74*H74</f>
        <v>36.0614778761703</v>
      </c>
      <c r="H74" s="29" t="n">
        <v>42.93</v>
      </c>
      <c r="I74" s="30" t="s">
        <v>31</v>
      </c>
      <c r="J74" s="31" t="n">
        <v>1.2034</v>
      </c>
      <c r="K74" s="32" t="n">
        <f aca="false">(ROUND(G74*J74,2))</f>
        <v>43.4</v>
      </c>
      <c r="L74" s="32" t="n">
        <f aca="false">F74*K74</f>
        <v>29512</v>
      </c>
      <c r="M74" s="0" t="n">
        <v>0.840006472773593</v>
      </c>
      <c r="O74" s="122"/>
      <c r="P74" s="116" t="n">
        <v>0</v>
      </c>
      <c r="R74" s="128" t="n">
        <v>680</v>
      </c>
      <c r="S74" s="119" t="n">
        <v>29512</v>
      </c>
    </row>
    <row r="75" customFormat="false" ht="13.8" hidden="false" customHeight="false" outlineLevel="0" collapsed="false">
      <c r="A75" s="15" t="s">
        <v>206</v>
      </c>
      <c r="B75" s="16" t="s">
        <v>28</v>
      </c>
      <c r="C75" s="17"/>
      <c r="D75" s="120" t="s">
        <v>207</v>
      </c>
      <c r="E75" s="18" t="s">
        <v>30</v>
      </c>
      <c r="F75" s="19"/>
      <c r="G75" s="19"/>
      <c r="H75" s="20"/>
      <c r="I75" s="136" t="s">
        <v>31</v>
      </c>
      <c r="J75" s="33" t="n">
        <v>1.2034</v>
      </c>
      <c r="K75" s="23"/>
      <c r="L75" s="24" t="n">
        <f aca="false">SUM(L76:L82)</f>
        <v>153289.36</v>
      </c>
      <c r="M75" s="0" t="n">
        <v>0.840006472773593</v>
      </c>
      <c r="O75" s="111"/>
      <c r="P75" s="121" t="n">
        <f aca="false">SUM(P76:P82)</f>
        <v>0</v>
      </c>
      <c r="R75" s="113"/>
      <c r="S75" s="121" t="n">
        <f aca="false">SUM(S76:S82)</f>
        <v>153289.36</v>
      </c>
    </row>
    <row r="76" customFormat="false" ht="35.05" hidden="false" customHeight="false" outlineLevel="0" collapsed="false">
      <c r="A76" s="15" t="s">
        <v>208</v>
      </c>
      <c r="B76" s="25" t="s">
        <v>28</v>
      </c>
      <c r="C76" s="25" t="s">
        <v>209</v>
      </c>
      <c r="D76" s="26" t="s">
        <v>210</v>
      </c>
      <c r="E76" s="27" t="s">
        <v>50</v>
      </c>
      <c r="F76" s="28" t="n">
        <v>18</v>
      </c>
      <c r="G76" s="28" t="n">
        <f aca="false">M76*H76</f>
        <v>2061.64468625769</v>
      </c>
      <c r="H76" s="29" t="n">
        <v>2454.32</v>
      </c>
      <c r="I76" s="30" t="s">
        <v>31</v>
      </c>
      <c r="J76" s="31" t="n">
        <v>1.2034</v>
      </c>
      <c r="K76" s="32" t="n">
        <f aca="false">(ROUND(G76*J76,2))</f>
        <v>2480.98</v>
      </c>
      <c r="L76" s="32" t="n">
        <f aca="false">F76*K76</f>
        <v>44657.64</v>
      </c>
      <c r="M76" s="0" t="n">
        <v>0.840006472773593</v>
      </c>
      <c r="O76" s="122"/>
      <c r="P76" s="116" t="n">
        <v>0</v>
      </c>
      <c r="R76" s="128" t="n">
        <v>18</v>
      </c>
      <c r="S76" s="119" t="n">
        <v>44657.64</v>
      </c>
    </row>
    <row r="77" customFormat="false" ht="35.05" hidden="false" customHeight="false" outlineLevel="0" collapsed="false">
      <c r="A77" s="15" t="s">
        <v>211</v>
      </c>
      <c r="B77" s="25" t="s">
        <v>28</v>
      </c>
      <c r="C77" s="25" t="s">
        <v>212</v>
      </c>
      <c r="D77" s="26" t="s">
        <v>213</v>
      </c>
      <c r="E77" s="27" t="s">
        <v>39</v>
      </c>
      <c r="F77" s="28" t="n">
        <v>680</v>
      </c>
      <c r="G77" s="28" t="n">
        <f aca="false">M77*H77</f>
        <v>54.4660196946398</v>
      </c>
      <c r="H77" s="29" t="n">
        <v>64.84</v>
      </c>
      <c r="I77" s="30" t="s">
        <v>31</v>
      </c>
      <c r="J77" s="31" t="n">
        <v>1.2034</v>
      </c>
      <c r="K77" s="32" t="n">
        <f aca="false">(ROUND(G77*J77,2))</f>
        <v>65.54</v>
      </c>
      <c r="L77" s="32" t="n">
        <f aca="false">F77*K77</f>
        <v>44567.2</v>
      </c>
      <c r="M77" s="0" t="n">
        <v>0.840006472773593</v>
      </c>
      <c r="O77" s="122"/>
      <c r="P77" s="116" t="n">
        <v>0</v>
      </c>
      <c r="R77" s="128" t="n">
        <v>680</v>
      </c>
      <c r="S77" s="119" t="n">
        <v>44567.2</v>
      </c>
    </row>
    <row r="78" customFormat="false" ht="23.85" hidden="false" customHeight="false" outlineLevel="0" collapsed="false">
      <c r="A78" s="15" t="s">
        <v>214</v>
      </c>
      <c r="B78" s="25" t="s">
        <v>28</v>
      </c>
      <c r="C78" s="25" t="s">
        <v>215</v>
      </c>
      <c r="D78" s="26" t="s">
        <v>216</v>
      </c>
      <c r="E78" s="27" t="s">
        <v>39</v>
      </c>
      <c r="F78" s="28" t="n">
        <v>680</v>
      </c>
      <c r="G78" s="28" t="n">
        <f aca="false">M78*H78</f>
        <v>50.6607903729754</v>
      </c>
      <c r="H78" s="29" t="n">
        <v>60.31</v>
      </c>
      <c r="I78" s="30" t="s">
        <v>31</v>
      </c>
      <c r="J78" s="31" t="n">
        <v>1.2034</v>
      </c>
      <c r="K78" s="32" t="n">
        <f aca="false">(ROUND(G78*J78,2))</f>
        <v>60.97</v>
      </c>
      <c r="L78" s="32" t="n">
        <f aca="false">F78*K78</f>
        <v>41459.6</v>
      </c>
      <c r="M78" s="0" t="n">
        <v>0.840006472773593</v>
      </c>
      <c r="O78" s="122"/>
      <c r="P78" s="116" t="n">
        <v>0</v>
      </c>
      <c r="R78" s="128" t="n">
        <v>680</v>
      </c>
      <c r="S78" s="119" t="n">
        <v>41459.6</v>
      </c>
    </row>
    <row r="79" customFormat="false" ht="23.85" hidden="false" customHeight="false" outlineLevel="0" collapsed="false">
      <c r="A79" s="15" t="s">
        <v>217</v>
      </c>
      <c r="B79" s="25" t="s">
        <v>28</v>
      </c>
      <c r="C79" s="25" t="s">
        <v>218</v>
      </c>
      <c r="D79" s="26" t="s">
        <v>219</v>
      </c>
      <c r="E79" s="27" t="s">
        <v>54</v>
      </c>
      <c r="F79" s="28" t="n">
        <v>185</v>
      </c>
      <c r="G79" s="28" t="n">
        <f aca="false">M79*H79</f>
        <v>52.7524064901816</v>
      </c>
      <c r="H79" s="29" t="n">
        <v>62.8</v>
      </c>
      <c r="I79" s="30" t="s">
        <v>31</v>
      </c>
      <c r="J79" s="31" t="n">
        <v>1.2034</v>
      </c>
      <c r="K79" s="32" t="n">
        <f aca="false">(ROUND(G79*J79,2))</f>
        <v>63.48</v>
      </c>
      <c r="L79" s="32" t="n">
        <f aca="false">F79*K79</f>
        <v>11743.8</v>
      </c>
      <c r="M79" s="0" t="n">
        <v>0.840006472773593</v>
      </c>
      <c r="O79" s="122"/>
      <c r="P79" s="116" t="n">
        <v>0</v>
      </c>
      <c r="R79" s="128" t="n">
        <v>185</v>
      </c>
      <c r="S79" s="119" t="n">
        <v>11743.8</v>
      </c>
    </row>
    <row r="80" customFormat="false" ht="35.05" hidden="false" customHeight="false" outlineLevel="0" collapsed="false">
      <c r="A80" s="15" t="s">
        <v>220</v>
      </c>
      <c r="B80" s="25" t="s">
        <v>28</v>
      </c>
      <c r="C80" s="25" t="s">
        <v>221</v>
      </c>
      <c r="D80" s="26" t="s">
        <v>222</v>
      </c>
      <c r="E80" s="27" t="s">
        <v>54</v>
      </c>
      <c r="F80" s="28" t="n">
        <v>70</v>
      </c>
      <c r="G80" s="28" t="n">
        <f aca="false">M80*H80</f>
        <v>77.6669984726464</v>
      </c>
      <c r="H80" s="29" t="n">
        <v>92.46</v>
      </c>
      <c r="I80" s="30" t="s">
        <v>31</v>
      </c>
      <c r="J80" s="31" t="n">
        <v>1.2034</v>
      </c>
      <c r="K80" s="32" t="n">
        <f aca="false">(ROUND(G80*J80,2))</f>
        <v>93.46</v>
      </c>
      <c r="L80" s="32" t="n">
        <f aca="false">F80*K80</f>
        <v>6542.2</v>
      </c>
      <c r="M80" s="0" t="n">
        <v>0.840006472773593</v>
      </c>
      <c r="O80" s="122"/>
      <c r="P80" s="116" t="n">
        <v>0</v>
      </c>
      <c r="R80" s="128" t="n">
        <v>70</v>
      </c>
      <c r="S80" s="119" t="n">
        <v>6542.2</v>
      </c>
    </row>
    <row r="81" customFormat="false" ht="23.85" hidden="false" customHeight="false" outlineLevel="0" collapsed="false">
      <c r="A81" s="15" t="s">
        <v>223</v>
      </c>
      <c r="B81" s="25" t="s">
        <v>28</v>
      </c>
      <c r="C81" s="25" t="s">
        <v>224</v>
      </c>
      <c r="D81" s="26" t="s">
        <v>225</v>
      </c>
      <c r="E81" s="27" t="s">
        <v>54</v>
      </c>
      <c r="F81" s="28" t="n">
        <v>60</v>
      </c>
      <c r="G81" s="28" t="n">
        <f aca="false">M81*H81</f>
        <v>28.8458222750452</v>
      </c>
      <c r="H81" s="29" t="n">
        <v>34.34</v>
      </c>
      <c r="I81" s="30" t="s">
        <v>31</v>
      </c>
      <c r="J81" s="31" t="n">
        <v>1.2034</v>
      </c>
      <c r="K81" s="32" t="n">
        <f aca="false">(ROUND(G81*J81,2))</f>
        <v>34.71</v>
      </c>
      <c r="L81" s="32" t="n">
        <f aca="false">F81*K81</f>
        <v>2082.6</v>
      </c>
      <c r="M81" s="0" t="n">
        <v>0.840006472773593</v>
      </c>
      <c r="O81" s="122"/>
      <c r="P81" s="116" t="n">
        <v>0</v>
      </c>
      <c r="R81" s="128" t="n">
        <v>60</v>
      </c>
      <c r="S81" s="119" t="n">
        <v>2082.6</v>
      </c>
    </row>
    <row r="82" customFormat="false" ht="35.05" hidden="false" customHeight="false" outlineLevel="0" collapsed="false">
      <c r="A82" s="15" t="s">
        <v>226</v>
      </c>
      <c r="B82" s="25" t="s">
        <v>28</v>
      </c>
      <c r="C82" s="25" t="s">
        <v>227</v>
      </c>
      <c r="D82" s="26" t="s">
        <v>228</v>
      </c>
      <c r="E82" s="27" t="s">
        <v>50</v>
      </c>
      <c r="F82" s="28" t="n">
        <v>36</v>
      </c>
      <c r="G82" s="28" t="n">
        <f aca="false">M82*H82</f>
        <v>51.6183977519373</v>
      </c>
      <c r="H82" s="29" t="n">
        <v>61.45</v>
      </c>
      <c r="I82" s="30" t="s">
        <v>31</v>
      </c>
      <c r="J82" s="31" t="n">
        <v>1.2034</v>
      </c>
      <c r="K82" s="32" t="n">
        <f aca="false">(ROUND(G82*J82,2))</f>
        <v>62.12</v>
      </c>
      <c r="L82" s="32" t="n">
        <f aca="false">F82*K82</f>
        <v>2236.32</v>
      </c>
      <c r="M82" s="0" t="n">
        <v>0.840006472773593</v>
      </c>
      <c r="O82" s="122"/>
      <c r="P82" s="116" t="n">
        <v>0</v>
      </c>
      <c r="R82" s="128" t="n">
        <v>36</v>
      </c>
      <c r="S82" s="119" t="n">
        <v>2236.32</v>
      </c>
    </row>
    <row r="83" customFormat="false" ht="13.8" hidden="false" customHeight="false" outlineLevel="0" collapsed="false">
      <c r="A83" s="15" t="s">
        <v>229</v>
      </c>
      <c r="B83" s="16" t="s">
        <v>28</v>
      </c>
      <c r="C83" s="17"/>
      <c r="D83" s="120" t="s">
        <v>230</v>
      </c>
      <c r="E83" s="18" t="s">
        <v>30</v>
      </c>
      <c r="F83" s="19"/>
      <c r="G83" s="19"/>
      <c r="H83" s="20"/>
      <c r="I83" s="21" t="s">
        <v>31</v>
      </c>
      <c r="J83" s="33" t="n">
        <v>1.2034</v>
      </c>
      <c r="K83" s="23"/>
      <c r="L83" s="24" t="n">
        <f aca="false">SUM(L84:L89)</f>
        <v>18738.69</v>
      </c>
      <c r="M83" s="0" t="n">
        <v>0.840006472773593</v>
      </c>
      <c r="O83" s="111"/>
      <c r="P83" s="121" t="n">
        <f aca="false">SUM(P84:P89)</f>
        <v>0</v>
      </c>
      <c r="R83" s="113"/>
      <c r="S83" s="121" t="n">
        <f aca="false">SUM(S84:S89)</f>
        <v>18738.69</v>
      </c>
    </row>
    <row r="84" customFormat="false" ht="13.8" hidden="false" customHeight="false" outlineLevel="0" collapsed="false">
      <c r="A84" s="15" t="s">
        <v>231</v>
      </c>
      <c r="B84" s="25" t="s">
        <v>33</v>
      </c>
      <c r="C84" s="25" t="s">
        <v>232</v>
      </c>
      <c r="D84" s="26" t="s">
        <v>233</v>
      </c>
      <c r="E84" s="27" t="s">
        <v>234</v>
      </c>
      <c r="F84" s="28" t="n">
        <v>1</v>
      </c>
      <c r="G84" s="28" t="n">
        <f aca="false">M84*H84</f>
        <v>486.372147800638</v>
      </c>
      <c r="H84" s="29" t="n">
        <v>579.01</v>
      </c>
      <c r="I84" s="30" t="s">
        <v>31</v>
      </c>
      <c r="J84" s="31" t="n">
        <v>1.2034</v>
      </c>
      <c r="K84" s="32" t="n">
        <f aca="false">(ROUND(G84*J84,2))</f>
        <v>585.3</v>
      </c>
      <c r="L84" s="32" t="n">
        <f aca="false">F84*K84</f>
        <v>585.3</v>
      </c>
      <c r="M84" s="0" t="n">
        <v>0.840006472773593</v>
      </c>
      <c r="O84" s="122"/>
      <c r="P84" s="116" t="n">
        <v>0</v>
      </c>
      <c r="R84" s="128" t="n">
        <v>1</v>
      </c>
      <c r="S84" s="119" t="n">
        <v>585.3</v>
      </c>
    </row>
    <row r="85" customFormat="false" ht="46.25" hidden="false" customHeight="false" outlineLevel="0" collapsed="false">
      <c r="A85" s="15" t="s">
        <v>235</v>
      </c>
      <c r="B85" s="25" t="s">
        <v>176</v>
      </c>
      <c r="C85" s="25" t="s">
        <v>236</v>
      </c>
      <c r="D85" s="26" t="s">
        <v>237</v>
      </c>
      <c r="E85" s="27" t="s">
        <v>238</v>
      </c>
      <c r="F85" s="28" t="n">
        <v>12</v>
      </c>
      <c r="G85" s="28" t="n">
        <f aca="false">M85*H85</f>
        <v>52.8784074610977</v>
      </c>
      <c r="H85" s="29" t="n">
        <v>62.95</v>
      </c>
      <c r="I85" s="30" t="s">
        <v>31</v>
      </c>
      <c r="J85" s="31" t="n">
        <v>1.2034</v>
      </c>
      <c r="K85" s="32" t="n">
        <f aca="false">(ROUND(G85*J85,2))</f>
        <v>63.63</v>
      </c>
      <c r="L85" s="32" t="n">
        <f aca="false">F85*K85</f>
        <v>763.56</v>
      </c>
      <c r="M85" s="0" t="n">
        <v>0.840006472773593</v>
      </c>
      <c r="O85" s="122"/>
      <c r="P85" s="116" t="n">
        <v>0</v>
      </c>
      <c r="R85" s="128" t="n">
        <v>12</v>
      </c>
      <c r="S85" s="119" t="n">
        <v>763.56</v>
      </c>
    </row>
    <row r="86" customFormat="false" ht="46.25" hidden="false" customHeight="false" outlineLevel="0" collapsed="false">
      <c r="A86" s="15" t="s">
        <v>239</v>
      </c>
      <c r="B86" s="25" t="s">
        <v>176</v>
      </c>
      <c r="C86" s="25" t="s">
        <v>240</v>
      </c>
      <c r="D86" s="26" t="s">
        <v>241</v>
      </c>
      <c r="E86" s="27" t="s">
        <v>242</v>
      </c>
      <c r="F86" s="28" t="n">
        <v>345</v>
      </c>
      <c r="G86" s="28" t="n">
        <f aca="false">M86*H86</f>
        <v>29.4926272590808</v>
      </c>
      <c r="H86" s="29" t="n">
        <v>35.11</v>
      </c>
      <c r="I86" s="30" t="s">
        <v>31</v>
      </c>
      <c r="J86" s="31" t="n">
        <v>1.2034</v>
      </c>
      <c r="K86" s="32" t="n">
        <f aca="false">(ROUND(G86*J86,2))</f>
        <v>35.49</v>
      </c>
      <c r="L86" s="32" t="n">
        <f aca="false">F86*K86</f>
        <v>12244.05</v>
      </c>
      <c r="M86" s="0" t="n">
        <v>0.840006472773593</v>
      </c>
      <c r="O86" s="122"/>
      <c r="P86" s="116" t="n">
        <v>0</v>
      </c>
      <c r="R86" s="128" t="n">
        <v>345</v>
      </c>
      <c r="S86" s="119" t="n">
        <v>12244.05</v>
      </c>
    </row>
    <row r="87" customFormat="false" ht="57.45" hidden="false" customHeight="false" outlineLevel="0" collapsed="false">
      <c r="A87" s="15" t="s">
        <v>243</v>
      </c>
      <c r="B87" s="25" t="s">
        <v>176</v>
      </c>
      <c r="C87" s="25" t="s">
        <v>244</v>
      </c>
      <c r="D87" s="26" t="s">
        <v>245</v>
      </c>
      <c r="E87" s="27" t="s">
        <v>238</v>
      </c>
      <c r="F87" s="28" t="n">
        <v>6</v>
      </c>
      <c r="G87" s="28" t="n">
        <f aca="false">M87*H87</f>
        <v>88.528282165609</v>
      </c>
      <c r="H87" s="29" t="n">
        <v>105.39</v>
      </c>
      <c r="I87" s="30" t="s">
        <v>31</v>
      </c>
      <c r="J87" s="31" t="n">
        <v>1.2034</v>
      </c>
      <c r="K87" s="32" t="n">
        <f aca="false">(ROUND(G87*J87,2))</f>
        <v>106.53</v>
      </c>
      <c r="L87" s="32" t="n">
        <f aca="false">F87*K87</f>
        <v>639.18</v>
      </c>
      <c r="M87" s="0" t="n">
        <v>0.840006472773593</v>
      </c>
      <c r="O87" s="122"/>
      <c r="P87" s="116" t="n">
        <v>0</v>
      </c>
      <c r="R87" s="128" t="n">
        <v>6</v>
      </c>
      <c r="S87" s="119" t="n">
        <v>639.18</v>
      </c>
    </row>
    <row r="88" customFormat="false" ht="35.05" hidden="false" customHeight="false" outlineLevel="0" collapsed="false">
      <c r="A88" s="15" t="s">
        <v>246</v>
      </c>
      <c r="B88" s="25" t="s">
        <v>28</v>
      </c>
      <c r="C88" s="25" t="s">
        <v>247</v>
      </c>
      <c r="D88" s="26" t="s">
        <v>248</v>
      </c>
      <c r="E88" s="27" t="s">
        <v>50</v>
      </c>
      <c r="F88" s="28" t="n">
        <v>35</v>
      </c>
      <c r="G88" s="28" t="n">
        <f aca="false">M88*H88</f>
        <v>15.8929224648764</v>
      </c>
      <c r="H88" s="29" t="n">
        <v>18.92</v>
      </c>
      <c r="I88" s="30" t="s">
        <v>31</v>
      </c>
      <c r="J88" s="31" t="n">
        <v>1.2034</v>
      </c>
      <c r="K88" s="32" t="n">
        <f aca="false">(ROUND(G88*J88,2))</f>
        <v>19.13</v>
      </c>
      <c r="L88" s="32" t="n">
        <f aca="false">F88*K88</f>
        <v>669.55</v>
      </c>
      <c r="M88" s="0" t="n">
        <v>0.840006472773593</v>
      </c>
      <c r="O88" s="122"/>
      <c r="P88" s="116" t="n">
        <v>0</v>
      </c>
      <c r="R88" s="128" t="n">
        <v>35</v>
      </c>
      <c r="S88" s="119" t="n">
        <v>669.55</v>
      </c>
    </row>
    <row r="89" customFormat="false" ht="23.85" hidden="false" customHeight="false" outlineLevel="0" collapsed="false">
      <c r="A89" s="15" t="s">
        <v>249</v>
      </c>
      <c r="B89" s="25" t="s">
        <v>28</v>
      </c>
      <c r="C89" s="25" t="s">
        <v>250</v>
      </c>
      <c r="D89" s="26" t="s">
        <v>251</v>
      </c>
      <c r="E89" s="27" t="s">
        <v>50</v>
      </c>
      <c r="F89" s="28" t="n">
        <v>35</v>
      </c>
      <c r="G89" s="28" t="n">
        <f aca="false">M89*H89</f>
        <v>91.0987019722962</v>
      </c>
      <c r="H89" s="29" t="n">
        <v>108.45</v>
      </c>
      <c r="I89" s="30" t="s">
        <v>31</v>
      </c>
      <c r="J89" s="31" t="n">
        <v>1.2034</v>
      </c>
      <c r="K89" s="32" t="n">
        <f aca="false">(ROUND(G89*J89,2))</f>
        <v>109.63</v>
      </c>
      <c r="L89" s="32" t="n">
        <f aca="false">F89*K89</f>
        <v>3837.05</v>
      </c>
      <c r="M89" s="0" t="n">
        <v>0.840006472773593</v>
      </c>
      <c r="O89" s="122"/>
      <c r="P89" s="116" t="n">
        <v>0</v>
      </c>
      <c r="R89" s="128" t="n">
        <v>35</v>
      </c>
      <c r="S89" s="119" t="n">
        <v>3837.05</v>
      </c>
    </row>
    <row r="90" customFormat="false" ht="13.8" hidden="false" customHeight="false" outlineLevel="0" collapsed="false">
      <c r="A90" s="15" t="s">
        <v>252</v>
      </c>
      <c r="B90" s="16" t="s">
        <v>28</v>
      </c>
      <c r="C90" s="17"/>
      <c r="D90" s="120" t="s">
        <v>253</v>
      </c>
      <c r="E90" s="18" t="s">
        <v>30</v>
      </c>
      <c r="F90" s="19"/>
      <c r="G90" s="19"/>
      <c r="H90" s="20"/>
      <c r="I90" s="21" t="s">
        <v>31</v>
      </c>
      <c r="J90" s="33" t="n">
        <v>1.2034</v>
      </c>
      <c r="K90" s="23"/>
      <c r="L90" s="24" t="n">
        <f aca="false">SUM(L91:L95)</f>
        <v>144359.9052</v>
      </c>
      <c r="M90" s="0" t="n">
        <v>0.840006472773593</v>
      </c>
      <c r="O90" s="111"/>
      <c r="P90" s="121" t="n">
        <f aca="false">SUM(P91:P95)</f>
        <v>0</v>
      </c>
      <c r="R90" s="113"/>
      <c r="S90" s="121" t="n">
        <f aca="false">SUM(S91:S95)</f>
        <v>144359.91</v>
      </c>
    </row>
    <row r="91" customFormat="false" ht="35.05" hidden="false" customHeight="false" outlineLevel="0" collapsed="false">
      <c r="A91" s="15" t="s">
        <v>254</v>
      </c>
      <c r="B91" s="25" t="s">
        <v>28</v>
      </c>
      <c r="C91" s="25" t="s">
        <v>255</v>
      </c>
      <c r="D91" s="26" t="s">
        <v>256</v>
      </c>
      <c r="E91" s="27" t="s">
        <v>39</v>
      </c>
      <c r="F91" s="28" t="n">
        <v>52.32</v>
      </c>
      <c r="G91" s="28" t="n">
        <f aca="false">M91*H91</f>
        <v>695.701760815818</v>
      </c>
      <c r="H91" s="29" t="n">
        <v>828.21</v>
      </c>
      <c r="I91" s="30" t="s">
        <v>31</v>
      </c>
      <c r="J91" s="31" t="n">
        <v>1.2034</v>
      </c>
      <c r="K91" s="32" t="n">
        <f aca="false">(ROUND(G91*J91,2))</f>
        <v>837.21</v>
      </c>
      <c r="L91" s="32" t="n">
        <f aca="false">F91*K91</f>
        <v>43802.8272</v>
      </c>
      <c r="M91" s="0" t="n">
        <v>0.840006472773593</v>
      </c>
      <c r="O91" s="117"/>
      <c r="P91" s="116" t="n">
        <v>0</v>
      </c>
      <c r="R91" s="128" t="n">
        <v>52.32</v>
      </c>
      <c r="S91" s="119" t="n">
        <v>43802.83</v>
      </c>
    </row>
    <row r="92" customFormat="false" ht="35.05" hidden="false" customHeight="false" outlineLevel="0" collapsed="false">
      <c r="A92" s="15" t="s">
        <v>257</v>
      </c>
      <c r="B92" s="25" t="s">
        <v>28</v>
      </c>
      <c r="C92" s="25" t="s">
        <v>258</v>
      </c>
      <c r="D92" s="26" t="s">
        <v>259</v>
      </c>
      <c r="E92" s="27" t="s">
        <v>39</v>
      </c>
      <c r="F92" s="28" t="n">
        <v>71.4</v>
      </c>
      <c r="G92" s="28" t="n">
        <f aca="false">M92*H92</f>
        <v>761.978271517654</v>
      </c>
      <c r="H92" s="29" t="n">
        <v>907.11</v>
      </c>
      <c r="I92" s="30" t="s">
        <v>31</v>
      </c>
      <c r="J92" s="31" t="n">
        <v>1.2034</v>
      </c>
      <c r="K92" s="32" t="n">
        <f aca="false">(ROUND(G92*J92,2))</f>
        <v>916.96</v>
      </c>
      <c r="L92" s="32" t="n">
        <f aca="false">F92*K92</f>
        <v>65470.944</v>
      </c>
      <c r="M92" s="0" t="n">
        <v>0.840006472773593</v>
      </c>
      <c r="O92" s="117"/>
      <c r="P92" s="116" t="n">
        <v>0</v>
      </c>
      <c r="R92" s="127" t="n">
        <v>71.4</v>
      </c>
      <c r="S92" s="119" t="n">
        <v>65470.94</v>
      </c>
    </row>
    <row r="93" customFormat="false" ht="35.05" hidden="false" customHeight="false" outlineLevel="0" collapsed="false">
      <c r="A93" s="15" t="s">
        <v>260</v>
      </c>
      <c r="B93" s="25" t="s">
        <v>28</v>
      </c>
      <c r="C93" s="25" t="s">
        <v>261</v>
      </c>
      <c r="D93" s="26" t="s">
        <v>262</v>
      </c>
      <c r="E93" s="27" t="s">
        <v>39</v>
      </c>
      <c r="F93" s="28" t="n">
        <v>23.4</v>
      </c>
      <c r="G93" s="28" t="n">
        <f aca="false">M93*H93</f>
        <v>466.421994072265</v>
      </c>
      <c r="H93" s="29" t="n">
        <v>555.26</v>
      </c>
      <c r="I93" s="30" t="s">
        <v>31</v>
      </c>
      <c r="J93" s="31" t="n">
        <v>1.2034</v>
      </c>
      <c r="K93" s="32" t="n">
        <f aca="false">(ROUND(G93*J93,2))</f>
        <v>561.29</v>
      </c>
      <c r="L93" s="32" t="n">
        <f aca="false">F93*K93</f>
        <v>13134.186</v>
      </c>
      <c r="M93" s="0" t="n">
        <v>0.840006472773593</v>
      </c>
      <c r="O93" s="117"/>
      <c r="P93" s="116" t="n">
        <v>0</v>
      </c>
      <c r="R93" s="129" t="n">
        <v>23.4</v>
      </c>
      <c r="S93" s="119" t="n">
        <v>13134.19</v>
      </c>
    </row>
    <row r="94" customFormat="false" ht="46.25" hidden="false" customHeight="false" outlineLevel="0" collapsed="false">
      <c r="A94" s="15" t="s">
        <v>263</v>
      </c>
      <c r="B94" s="25" t="s">
        <v>28</v>
      </c>
      <c r="C94" s="25" t="s">
        <v>264</v>
      </c>
      <c r="D94" s="26" t="s">
        <v>265</v>
      </c>
      <c r="E94" s="27" t="s">
        <v>50</v>
      </c>
      <c r="F94" s="28" t="n">
        <v>10</v>
      </c>
      <c r="G94" s="28" t="n">
        <f aca="false">M94*H94</f>
        <v>1096.72085091793</v>
      </c>
      <c r="H94" s="29" t="n">
        <v>1305.61</v>
      </c>
      <c r="I94" s="30" t="s">
        <v>31</v>
      </c>
      <c r="J94" s="31" t="n">
        <v>1.2034</v>
      </c>
      <c r="K94" s="32" t="n">
        <f aca="false">(ROUND(G94*J94,2))</f>
        <v>1319.79</v>
      </c>
      <c r="L94" s="32" t="n">
        <f aca="false">F94*K94</f>
        <v>13197.9</v>
      </c>
      <c r="M94" s="0" t="n">
        <v>0.840006472773593</v>
      </c>
      <c r="O94" s="117"/>
      <c r="P94" s="116" t="n">
        <v>0</v>
      </c>
      <c r="R94" s="129" t="n">
        <v>10</v>
      </c>
      <c r="S94" s="119" t="n">
        <v>13197.9</v>
      </c>
    </row>
    <row r="95" customFormat="false" ht="13.8" hidden="false" customHeight="false" outlineLevel="0" collapsed="false">
      <c r="A95" s="15" t="s">
        <v>266</v>
      </c>
      <c r="B95" s="25" t="s">
        <v>28</v>
      </c>
      <c r="C95" s="25" t="s">
        <v>267</v>
      </c>
      <c r="D95" s="26" t="s">
        <v>268</v>
      </c>
      <c r="E95" s="27" t="s">
        <v>54</v>
      </c>
      <c r="F95" s="28" t="n">
        <v>81.6</v>
      </c>
      <c r="G95" s="28" t="n">
        <f aca="false">M95*H95</f>
        <v>89.1498869554614</v>
      </c>
      <c r="H95" s="29" t="n">
        <v>106.13</v>
      </c>
      <c r="I95" s="30" t="s">
        <v>31</v>
      </c>
      <c r="J95" s="31" t="n">
        <v>1.2034</v>
      </c>
      <c r="K95" s="32" t="n">
        <f aca="false">(ROUND(G95*J95,2))</f>
        <v>107.28</v>
      </c>
      <c r="L95" s="32" t="n">
        <f aca="false">F95*K95</f>
        <v>8754.048</v>
      </c>
      <c r="M95" s="0" t="n">
        <v>0.840006472773593</v>
      </c>
      <c r="O95" s="117"/>
      <c r="P95" s="116" t="n">
        <v>0</v>
      </c>
      <c r="R95" s="127" t="n">
        <v>81.6</v>
      </c>
      <c r="S95" s="119" t="n">
        <v>8754.05</v>
      </c>
    </row>
    <row r="96" customFormat="false" ht="13.8" hidden="false" customHeight="false" outlineLevel="0" collapsed="false">
      <c r="A96" s="15" t="s">
        <v>269</v>
      </c>
      <c r="B96" s="16" t="s">
        <v>28</v>
      </c>
      <c r="C96" s="17"/>
      <c r="D96" s="120" t="s">
        <v>270</v>
      </c>
      <c r="E96" s="18" t="s">
        <v>30</v>
      </c>
      <c r="F96" s="19"/>
      <c r="G96" s="19"/>
      <c r="H96" s="20"/>
      <c r="I96" s="21" t="s">
        <v>31</v>
      </c>
      <c r="J96" s="33" t="n">
        <v>1.2034</v>
      </c>
      <c r="K96" s="23"/>
      <c r="L96" s="24" t="n">
        <f aca="false">SUM(L97:L99)</f>
        <v>31909.11</v>
      </c>
      <c r="M96" s="0" t="n">
        <v>0.840006472773593</v>
      </c>
      <c r="O96" s="111"/>
      <c r="P96" s="121" t="n">
        <f aca="false">SUM(P97:P99)</f>
        <v>0</v>
      </c>
      <c r="R96" s="113"/>
      <c r="S96" s="121" t="n">
        <f aca="false">SUM(S97:S99)</f>
        <v>31909.11</v>
      </c>
    </row>
    <row r="97" customFormat="false" ht="23.85" hidden="false" customHeight="false" outlineLevel="0" collapsed="false">
      <c r="A97" s="15" t="s">
        <v>271</v>
      </c>
      <c r="B97" s="25" t="s">
        <v>28</v>
      </c>
      <c r="C97" s="25" t="s">
        <v>272</v>
      </c>
      <c r="D97" s="26" t="s">
        <v>273</v>
      </c>
      <c r="E97" s="27" t="s">
        <v>39</v>
      </c>
      <c r="F97" s="28" t="n">
        <v>1736</v>
      </c>
      <c r="G97" s="28" t="n">
        <f aca="false">M97*H97</f>
        <v>11.4660883533595</v>
      </c>
      <c r="H97" s="29" t="n">
        <v>13.65</v>
      </c>
      <c r="I97" s="30" t="s">
        <v>31</v>
      </c>
      <c r="J97" s="31" t="n">
        <v>1.2034</v>
      </c>
      <c r="K97" s="32" t="n">
        <f aca="false">(ROUND(G97*J97,2))</f>
        <v>13.8</v>
      </c>
      <c r="L97" s="32" t="n">
        <f aca="false">F97*K97</f>
        <v>23956.8</v>
      </c>
      <c r="M97" s="0" t="n">
        <v>0.840006472773593</v>
      </c>
      <c r="O97" s="117"/>
      <c r="P97" s="116" t="n">
        <v>0</v>
      </c>
      <c r="R97" s="137" t="n">
        <v>1736</v>
      </c>
      <c r="S97" s="119" t="n">
        <v>23956.8</v>
      </c>
    </row>
    <row r="98" customFormat="false" ht="23.85" hidden="false" customHeight="false" outlineLevel="0" collapsed="false">
      <c r="A98" s="15" t="s">
        <v>274</v>
      </c>
      <c r="B98" s="25" t="s">
        <v>28</v>
      </c>
      <c r="C98" s="25" t="s">
        <v>275</v>
      </c>
      <c r="D98" s="26" t="s">
        <v>276</v>
      </c>
      <c r="E98" s="27" t="s">
        <v>39</v>
      </c>
      <c r="F98" s="28" t="n">
        <v>1736</v>
      </c>
      <c r="G98" s="28" t="n">
        <f aca="false">M98*H98</f>
        <v>3.44402653837173</v>
      </c>
      <c r="H98" s="29" t="n">
        <v>4.1</v>
      </c>
      <c r="I98" s="30" t="s">
        <v>31</v>
      </c>
      <c r="J98" s="31" t="n">
        <v>1.2034</v>
      </c>
      <c r="K98" s="32" t="n">
        <f aca="false">(ROUND(G98*J98,2))</f>
        <v>4.14</v>
      </c>
      <c r="L98" s="32" t="n">
        <f aca="false">F98*K98</f>
        <v>7187.04</v>
      </c>
      <c r="M98" s="0" t="n">
        <v>0.840006472773593</v>
      </c>
      <c r="O98" s="117"/>
      <c r="P98" s="116" t="n">
        <v>0</v>
      </c>
      <c r="R98" s="137" t="n">
        <v>1736</v>
      </c>
      <c r="S98" s="119" t="n">
        <v>7187.04</v>
      </c>
    </row>
    <row r="99" customFormat="false" ht="23.85" hidden="false" customHeight="false" outlineLevel="0" collapsed="false">
      <c r="A99" s="15" t="s">
        <v>277</v>
      </c>
      <c r="B99" s="25" t="s">
        <v>28</v>
      </c>
      <c r="C99" s="25" t="s">
        <v>278</v>
      </c>
      <c r="D99" s="26" t="s">
        <v>279</v>
      </c>
      <c r="E99" s="27" t="s">
        <v>39</v>
      </c>
      <c r="F99" s="28" t="n">
        <v>46.38</v>
      </c>
      <c r="G99" s="28" t="n">
        <f aca="false">M99*H99</f>
        <v>13.708905635665</v>
      </c>
      <c r="H99" s="29" t="n">
        <v>16.32</v>
      </c>
      <c r="I99" s="30" t="s">
        <v>31</v>
      </c>
      <c r="J99" s="31" t="n">
        <v>1.2034</v>
      </c>
      <c r="K99" s="32" t="n">
        <f aca="false">(ROUND(G99*J99,2))</f>
        <v>16.5</v>
      </c>
      <c r="L99" s="32" t="n">
        <f aca="false">F99*K99</f>
        <v>765.27</v>
      </c>
      <c r="M99" s="0" t="n">
        <v>0.840006472773593</v>
      </c>
      <c r="O99" s="117"/>
      <c r="P99" s="116" t="n">
        <v>0</v>
      </c>
      <c r="R99" s="137" t="n">
        <v>46.38</v>
      </c>
      <c r="S99" s="119" t="n">
        <v>765.27</v>
      </c>
    </row>
    <row r="100" customFormat="false" ht="13.8" hidden="false" customHeight="false" outlineLevel="0" collapsed="false">
      <c r="A100" s="15" t="s">
        <v>280</v>
      </c>
      <c r="B100" s="16" t="s">
        <v>28</v>
      </c>
      <c r="C100" s="17"/>
      <c r="D100" s="120" t="s">
        <v>281</v>
      </c>
      <c r="E100" s="18" t="s">
        <v>30</v>
      </c>
      <c r="F100" s="19"/>
      <c r="G100" s="19"/>
      <c r="H100" s="20"/>
      <c r="I100" s="21" t="s">
        <v>31</v>
      </c>
      <c r="J100" s="33" t="n">
        <v>1.2034</v>
      </c>
      <c r="K100" s="23"/>
      <c r="L100" s="24" t="n">
        <f aca="false">SUM(L101:L103)</f>
        <v>1679.6</v>
      </c>
      <c r="M100" s="0" t="n">
        <v>0.840006472773593</v>
      </c>
      <c r="O100" s="111"/>
      <c r="P100" s="121" t="n">
        <f aca="false">SUM(P101:P103)</f>
        <v>0</v>
      </c>
      <c r="R100" s="113"/>
      <c r="S100" s="121" t="n">
        <f aca="false">SUM(S101:S103)</f>
        <v>1679.6</v>
      </c>
    </row>
    <row r="101" customFormat="false" ht="23.85" hidden="false" customHeight="false" outlineLevel="0" collapsed="false">
      <c r="A101" s="15" t="s">
        <v>282</v>
      </c>
      <c r="B101" s="25" t="s">
        <v>28</v>
      </c>
      <c r="C101" s="25" t="s">
        <v>283</v>
      </c>
      <c r="D101" s="26" t="s">
        <v>284</v>
      </c>
      <c r="E101" s="27" t="s">
        <v>50</v>
      </c>
      <c r="F101" s="28" t="n">
        <v>6</v>
      </c>
      <c r="G101" s="28" t="n">
        <f aca="false">M101*H101</f>
        <v>185.58263002987</v>
      </c>
      <c r="H101" s="29" t="n">
        <v>220.93</v>
      </c>
      <c r="I101" s="30" t="s">
        <v>31</v>
      </c>
      <c r="J101" s="31" t="n">
        <v>1.2034</v>
      </c>
      <c r="K101" s="32" t="n">
        <f aca="false">(ROUND(G101*J101,2))</f>
        <v>223.33</v>
      </c>
      <c r="L101" s="32" t="n">
        <f aca="false">F101*K101</f>
        <v>1339.98</v>
      </c>
      <c r="M101" s="0" t="n">
        <v>0.840006472773593</v>
      </c>
      <c r="O101" s="117"/>
      <c r="P101" s="116" t="n">
        <v>0</v>
      </c>
      <c r="R101" s="137" t="n">
        <v>6</v>
      </c>
      <c r="S101" s="119" t="n">
        <v>1339.98</v>
      </c>
    </row>
    <row r="102" customFormat="false" ht="23.85" hidden="false" customHeight="false" outlineLevel="0" collapsed="false">
      <c r="A102" s="15" t="s">
        <v>285</v>
      </c>
      <c r="B102" s="25" t="s">
        <v>28</v>
      </c>
      <c r="C102" s="25" t="s">
        <v>286</v>
      </c>
      <c r="D102" s="26" t="s">
        <v>287</v>
      </c>
      <c r="E102" s="27" t="s">
        <v>50</v>
      </c>
      <c r="F102" s="28" t="n">
        <v>11</v>
      </c>
      <c r="G102" s="28" t="n">
        <f aca="false">M102*H102</f>
        <v>16.6321281609171</v>
      </c>
      <c r="H102" s="29" t="n">
        <v>19.8</v>
      </c>
      <c r="I102" s="30" t="s">
        <v>31</v>
      </c>
      <c r="J102" s="31" t="n">
        <v>1.2034</v>
      </c>
      <c r="K102" s="32" t="n">
        <f aca="false">(ROUND(G102*J102,2))</f>
        <v>20.02</v>
      </c>
      <c r="L102" s="32" t="n">
        <f aca="false">F102*K102</f>
        <v>220.22</v>
      </c>
      <c r="M102" s="0" t="n">
        <v>0.840006472773593</v>
      </c>
      <c r="O102" s="117"/>
      <c r="P102" s="116" t="n">
        <v>0</v>
      </c>
      <c r="R102" s="137" t="n">
        <v>11</v>
      </c>
      <c r="S102" s="119" t="n">
        <v>220.22</v>
      </c>
    </row>
    <row r="103" customFormat="false" ht="57.45" hidden="false" customHeight="false" outlineLevel="0" collapsed="false">
      <c r="A103" s="15" t="s">
        <v>288</v>
      </c>
      <c r="B103" s="25" t="s">
        <v>176</v>
      </c>
      <c r="C103" s="25" t="s">
        <v>289</v>
      </c>
      <c r="D103" s="26" t="s">
        <v>290</v>
      </c>
      <c r="E103" s="27" t="s">
        <v>238</v>
      </c>
      <c r="F103" s="28" t="n">
        <v>5</v>
      </c>
      <c r="G103" s="28" t="n">
        <f aca="false">M103*H103</f>
        <v>19.8409528869123</v>
      </c>
      <c r="H103" s="29" t="n">
        <v>23.62</v>
      </c>
      <c r="I103" s="30" t="s">
        <v>31</v>
      </c>
      <c r="J103" s="31" t="n">
        <v>1.2034</v>
      </c>
      <c r="K103" s="32" t="n">
        <f aca="false">(ROUND(G103*J103,2))</f>
        <v>23.88</v>
      </c>
      <c r="L103" s="32" t="n">
        <f aca="false">F103*K103</f>
        <v>119.4</v>
      </c>
      <c r="M103" s="0" t="n">
        <v>0.840006472773593</v>
      </c>
      <c r="O103" s="117"/>
      <c r="P103" s="116" t="n">
        <v>0</v>
      </c>
      <c r="R103" s="137" t="n">
        <v>5</v>
      </c>
      <c r="S103" s="119" t="n">
        <v>119.4</v>
      </c>
    </row>
    <row r="104" customFormat="false" ht="13.8" hidden="false" customHeight="false" outlineLevel="0" collapsed="false">
      <c r="A104" s="15" t="s">
        <v>291</v>
      </c>
      <c r="B104" s="16" t="s">
        <v>28</v>
      </c>
      <c r="C104" s="17"/>
      <c r="D104" s="120" t="s">
        <v>292</v>
      </c>
      <c r="E104" s="18" t="s">
        <v>30</v>
      </c>
      <c r="F104" s="19"/>
      <c r="G104" s="19"/>
      <c r="H104" s="20"/>
      <c r="I104" s="21" t="s">
        <v>31</v>
      </c>
      <c r="J104" s="33" t="n">
        <v>1.2034</v>
      </c>
      <c r="K104" s="23"/>
      <c r="L104" s="24" t="n">
        <f aca="false">SUM(L105:L144)</f>
        <v>80361.39</v>
      </c>
      <c r="M104" s="0" t="n">
        <v>0.840006472773593</v>
      </c>
      <c r="O104" s="111"/>
      <c r="P104" s="121" t="n">
        <f aca="false">SUM(P105:P144)</f>
        <v>0</v>
      </c>
      <c r="R104" s="113"/>
      <c r="S104" s="121" t="n">
        <f aca="false">SUM(S105:S144)</f>
        <v>80361.39</v>
      </c>
    </row>
    <row r="105" customFormat="false" ht="35.05" hidden="false" customHeight="false" outlineLevel="0" collapsed="false">
      <c r="A105" s="15" t="s">
        <v>293</v>
      </c>
      <c r="B105" s="25" t="s">
        <v>28</v>
      </c>
      <c r="C105" s="25" t="s">
        <v>294</v>
      </c>
      <c r="D105" s="26" t="s">
        <v>295</v>
      </c>
      <c r="E105" s="27" t="s">
        <v>54</v>
      </c>
      <c r="F105" s="28" t="n">
        <v>341.2</v>
      </c>
      <c r="G105" s="28" t="n">
        <f aca="false">M105*H105</f>
        <v>2.93162258997984</v>
      </c>
      <c r="H105" s="29" t="n">
        <v>3.49</v>
      </c>
      <c r="I105" s="30" t="s">
        <v>31</v>
      </c>
      <c r="J105" s="31" t="n">
        <v>1.2034</v>
      </c>
      <c r="K105" s="32" t="n">
        <f aca="false">(ROUND(G105*J105,2))</f>
        <v>3.53</v>
      </c>
      <c r="L105" s="32" t="n">
        <f aca="false">F105*K105</f>
        <v>1204.436</v>
      </c>
      <c r="M105" s="0" t="n">
        <v>0.840006472773593</v>
      </c>
      <c r="O105" s="117"/>
      <c r="P105" s="116" t="n">
        <v>0</v>
      </c>
      <c r="R105" s="137" t="n">
        <v>341.2</v>
      </c>
      <c r="S105" s="119" t="n">
        <v>1204.44</v>
      </c>
    </row>
    <row r="106" customFormat="false" ht="35.05" hidden="false" customHeight="false" outlineLevel="0" collapsed="false">
      <c r="A106" s="15" t="s">
        <v>296</v>
      </c>
      <c r="B106" s="25" t="s">
        <v>28</v>
      </c>
      <c r="C106" s="25" t="s">
        <v>297</v>
      </c>
      <c r="D106" s="26" t="s">
        <v>298</v>
      </c>
      <c r="E106" s="27" t="s">
        <v>54</v>
      </c>
      <c r="F106" s="28" t="n">
        <v>2.5</v>
      </c>
      <c r="G106" s="28" t="n">
        <f aca="false">M106*H106</f>
        <v>20.4289574178538</v>
      </c>
      <c r="H106" s="29" t="n">
        <v>24.32</v>
      </c>
      <c r="I106" s="30" t="s">
        <v>31</v>
      </c>
      <c r="J106" s="31" t="n">
        <v>1.2034</v>
      </c>
      <c r="K106" s="32" t="n">
        <f aca="false">(ROUND(G106*J106,2))</f>
        <v>24.58</v>
      </c>
      <c r="L106" s="32" t="n">
        <f aca="false">F106*K106</f>
        <v>61.45</v>
      </c>
      <c r="M106" s="0" t="n">
        <v>0.840006472773593</v>
      </c>
      <c r="O106" s="117"/>
      <c r="P106" s="116" t="n">
        <v>0</v>
      </c>
      <c r="R106" s="137" t="n">
        <v>2.5</v>
      </c>
      <c r="S106" s="119" t="n">
        <v>61.45</v>
      </c>
    </row>
    <row r="107" customFormat="false" ht="35.05" hidden="false" customHeight="false" outlineLevel="0" collapsed="false">
      <c r="A107" s="15" t="s">
        <v>299</v>
      </c>
      <c r="B107" s="25" t="s">
        <v>28</v>
      </c>
      <c r="C107" s="25" t="s">
        <v>300</v>
      </c>
      <c r="D107" s="26" t="s">
        <v>301</v>
      </c>
      <c r="E107" s="27" t="s">
        <v>54</v>
      </c>
      <c r="F107" s="28" t="n">
        <v>1855</v>
      </c>
      <c r="G107" s="28" t="n">
        <f aca="false">M107*H107</f>
        <v>3.93123029258041</v>
      </c>
      <c r="H107" s="29" t="n">
        <v>4.68</v>
      </c>
      <c r="I107" s="30" t="s">
        <v>31</v>
      </c>
      <c r="J107" s="31" t="n">
        <v>1.2034</v>
      </c>
      <c r="K107" s="32" t="n">
        <f aca="false">(ROUND(G107*J107,2))</f>
        <v>4.73</v>
      </c>
      <c r="L107" s="32" t="n">
        <f aca="false">F107*K107</f>
        <v>8774.15</v>
      </c>
      <c r="M107" s="0" t="n">
        <v>0.840006472773593</v>
      </c>
      <c r="O107" s="117"/>
      <c r="P107" s="116" t="n">
        <v>0</v>
      </c>
      <c r="R107" s="137" t="n">
        <v>1855</v>
      </c>
      <c r="S107" s="119" t="n">
        <v>8774.15</v>
      </c>
    </row>
    <row r="108" customFormat="false" ht="35.05" hidden="false" customHeight="false" outlineLevel="0" collapsed="false">
      <c r="A108" s="15" t="s">
        <v>302</v>
      </c>
      <c r="B108" s="25" t="s">
        <v>28</v>
      </c>
      <c r="C108" s="25" t="s">
        <v>303</v>
      </c>
      <c r="D108" s="26" t="s">
        <v>304</v>
      </c>
      <c r="E108" s="27" t="s">
        <v>54</v>
      </c>
      <c r="F108" s="28" t="n">
        <v>400</v>
      </c>
      <c r="G108" s="28" t="n">
        <f aca="false">M108*H108</f>
        <v>28.1738170968263</v>
      </c>
      <c r="H108" s="29" t="n">
        <v>33.54</v>
      </c>
      <c r="I108" s="30" t="s">
        <v>31</v>
      </c>
      <c r="J108" s="31" t="n">
        <v>1.2034</v>
      </c>
      <c r="K108" s="32" t="n">
        <f aca="false">(ROUND(G108*J108,2))</f>
        <v>33.9</v>
      </c>
      <c r="L108" s="32" t="n">
        <f aca="false">F108*K108</f>
        <v>13560</v>
      </c>
      <c r="M108" s="0" t="n">
        <v>0.840006472773593</v>
      </c>
      <c r="O108" s="117"/>
      <c r="P108" s="116" t="n">
        <v>0</v>
      </c>
      <c r="R108" s="137" t="n">
        <v>400</v>
      </c>
      <c r="S108" s="119" t="n">
        <v>13560</v>
      </c>
    </row>
    <row r="109" customFormat="false" ht="35.05" hidden="false" customHeight="false" outlineLevel="0" collapsed="false">
      <c r="A109" s="15" t="s">
        <v>305</v>
      </c>
      <c r="B109" s="25" t="s">
        <v>28</v>
      </c>
      <c r="C109" s="25" t="s">
        <v>306</v>
      </c>
      <c r="D109" s="26" t="s">
        <v>307</v>
      </c>
      <c r="E109" s="27" t="s">
        <v>54</v>
      </c>
      <c r="F109" s="28" t="n">
        <v>65</v>
      </c>
      <c r="G109" s="28" t="n">
        <f aca="false">M109*H109</f>
        <v>5.79604466213779</v>
      </c>
      <c r="H109" s="29" t="n">
        <v>6.9</v>
      </c>
      <c r="I109" s="30" t="s">
        <v>31</v>
      </c>
      <c r="J109" s="31" t="n">
        <v>1.2034</v>
      </c>
      <c r="K109" s="32" t="n">
        <f aca="false">(ROUND(G109*J109,2))</f>
        <v>6.97</v>
      </c>
      <c r="L109" s="32" t="n">
        <f aca="false">F109*K109</f>
        <v>453.05</v>
      </c>
      <c r="M109" s="0" t="n">
        <v>0.840006472773593</v>
      </c>
      <c r="O109" s="117"/>
      <c r="P109" s="116" t="n">
        <v>0</v>
      </c>
      <c r="R109" s="137" t="n">
        <v>65</v>
      </c>
      <c r="S109" s="119" t="n">
        <v>453.05</v>
      </c>
    </row>
    <row r="110" customFormat="false" ht="35.05" hidden="false" customHeight="false" outlineLevel="0" collapsed="false">
      <c r="A110" s="15" t="s">
        <v>308</v>
      </c>
      <c r="B110" s="25" t="s">
        <v>28</v>
      </c>
      <c r="C110" s="25" t="s">
        <v>309</v>
      </c>
      <c r="D110" s="26" t="s">
        <v>310</v>
      </c>
      <c r="E110" s="27" t="s">
        <v>54</v>
      </c>
      <c r="F110" s="28" t="n">
        <v>554</v>
      </c>
      <c r="G110" s="28" t="n">
        <f aca="false">M110*H110</f>
        <v>8.14806278590385</v>
      </c>
      <c r="H110" s="29" t="n">
        <v>9.7</v>
      </c>
      <c r="I110" s="30" t="s">
        <v>31</v>
      </c>
      <c r="J110" s="31" t="n">
        <v>1.2034</v>
      </c>
      <c r="K110" s="32" t="n">
        <f aca="false">(ROUND(G110*J110,2))</f>
        <v>9.81</v>
      </c>
      <c r="L110" s="32" t="n">
        <f aca="false">F110*K110</f>
        <v>5434.74</v>
      </c>
      <c r="M110" s="0" t="n">
        <v>0.840006472773593</v>
      </c>
      <c r="O110" s="117"/>
      <c r="P110" s="116" t="n">
        <v>0</v>
      </c>
      <c r="R110" s="137" t="n">
        <v>554</v>
      </c>
      <c r="S110" s="119" t="n">
        <v>5434.74</v>
      </c>
    </row>
    <row r="111" customFormat="false" ht="23.85" hidden="false" customHeight="false" outlineLevel="0" collapsed="false">
      <c r="A111" s="15" t="s">
        <v>311</v>
      </c>
      <c r="B111" s="25" t="s">
        <v>28</v>
      </c>
      <c r="C111" s="25" t="s">
        <v>312</v>
      </c>
      <c r="D111" s="26" t="s">
        <v>313</v>
      </c>
      <c r="E111" s="27" t="s">
        <v>50</v>
      </c>
      <c r="F111" s="28" t="n">
        <v>49</v>
      </c>
      <c r="G111" s="28" t="n">
        <f aca="false">M111*H111</f>
        <v>50.5599895962426</v>
      </c>
      <c r="H111" s="29" t="n">
        <v>60.19</v>
      </c>
      <c r="I111" s="30" t="s">
        <v>31</v>
      </c>
      <c r="J111" s="31" t="n">
        <v>1.2034</v>
      </c>
      <c r="K111" s="32" t="n">
        <f aca="false">(ROUND(G111*J111,2))</f>
        <v>60.84</v>
      </c>
      <c r="L111" s="32" t="n">
        <f aca="false">F111*K111</f>
        <v>2981.16</v>
      </c>
      <c r="M111" s="0" t="n">
        <v>0.840006472773593</v>
      </c>
      <c r="O111" s="117"/>
      <c r="P111" s="116" t="n">
        <v>0</v>
      </c>
      <c r="R111" s="137" t="n">
        <v>49</v>
      </c>
      <c r="S111" s="119" t="n">
        <v>2981.16</v>
      </c>
    </row>
    <row r="112" customFormat="false" ht="35.05" hidden="false" customHeight="false" outlineLevel="0" collapsed="false">
      <c r="A112" s="15" t="s">
        <v>314</v>
      </c>
      <c r="B112" s="25" t="s">
        <v>28</v>
      </c>
      <c r="C112" s="25" t="s">
        <v>315</v>
      </c>
      <c r="D112" s="26" t="s">
        <v>316</v>
      </c>
      <c r="E112" s="27" t="s">
        <v>50</v>
      </c>
      <c r="F112" s="28" t="n">
        <v>14</v>
      </c>
      <c r="G112" s="28" t="n">
        <f aca="false">M112*H112</f>
        <v>45.805552960344</v>
      </c>
      <c r="H112" s="29" t="n">
        <v>54.53</v>
      </c>
      <c r="I112" s="30" t="s">
        <v>31</v>
      </c>
      <c r="J112" s="31" t="n">
        <v>1.2034</v>
      </c>
      <c r="K112" s="32" t="n">
        <f aca="false">(ROUND(G112*J112,2))</f>
        <v>55.12</v>
      </c>
      <c r="L112" s="32" t="n">
        <f aca="false">F112*K112</f>
        <v>771.68</v>
      </c>
      <c r="M112" s="0" t="n">
        <v>0.840006472773593</v>
      </c>
      <c r="O112" s="117"/>
      <c r="P112" s="116" t="n">
        <v>0</v>
      </c>
      <c r="R112" s="137" t="n">
        <v>14</v>
      </c>
      <c r="S112" s="119" t="n">
        <v>771.68</v>
      </c>
    </row>
    <row r="113" customFormat="false" ht="35.05" hidden="false" customHeight="false" outlineLevel="0" collapsed="false">
      <c r="A113" s="15" t="s">
        <v>317</v>
      </c>
      <c r="B113" s="25" t="s">
        <v>28</v>
      </c>
      <c r="C113" s="25" t="s">
        <v>318</v>
      </c>
      <c r="D113" s="26" t="s">
        <v>319</v>
      </c>
      <c r="E113" s="27" t="s">
        <v>50</v>
      </c>
      <c r="F113" s="28" t="n">
        <v>1</v>
      </c>
      <c r="G113" s="28" t="n">
        <f aca="false">M113*H113</f>
        <v>60.0268625444009</v>
      </c>
      <c r="H113" s="29" t="n">
        <v>71.46</v>
      </c>
      <c r="I113" s="30" t="s">
        <v>31</v>
      </c>
      <c r="J113" s="31" t="n">
        <v>1.2034</v>
      </c>
      <c r="K113" s="32" t="n">
        <f aca="false">(ROUND(G113*J113,2))</f>
        <v>72.24</v>
      </c>
      <c r="L113" s="32" t="n">
        <f aca="false">F113*K113</f>
        <v>72.24</v>
      </c>
      <c r="M113" s="0" t="n">
        <v>0.840006472773593</v>
      </c>
      <c r="O113" s="117"/>
      <c r="P113" s="116" t="n">
        <v>0</v>
      </c>
      <c r="R113" s="137" t="n">
        <v>1</v>
      </c>
      <c r="S113" s="119" t="n">
        <v>72.24</v>
      </c>
    </row>
    <row r="114" customFormat="false" ht="23.85" hidden="false" customHeight="false" outlineLevel="0" collapsed="false">
      <c r="A114" s="15" t="s">
        <v>320</v>
      </c>
      <c r="B114" s="25" t="s">
        <v>28</v>
      </c>
      <c r="C114" s="25" t="s">
        <v>321</v>
      </c>
      <c r="D114" s="26" t="s">
        <v>322</v>
      </c>
      <c r="E114" s="27" t="s">
        <v>50</v>
      </c>
      <c r="F114" s="28" t="n">
        <v>71</v>
      </c>
      <c r="G114" s="28" t="n">
        <f aca="false">M114*H114</f>
        <v>14.7169134029933</v>
      </c>
      <c r="H114" s="29" t="n">
        <v>17.52</v>
      </c>
      <c r="I114" s="30" t="s">
        <v>31</v>
      </c>
      <c r="J114" s="31" t="n">
        <v>1.2034</v>
      </c>
      <c r="K114" s="32" t="n">
        <f aca="false">(ROUND(G114*J114,2))</f>
        <v>17.71</v>
      </c>
      <c r="L114" s="32" t="n">
        <f aca="false">F114*K114</f>
        <v>1257.41</v>
      </c>
      <c r="M114" s="0" t="n">
        <v>0.840006472773593</v>
      </c>
      <c r="O114" s="117"/>
      <c r="P114" s="116" t="n">
        <v>0</v>
      </c>
      <c r="R114" s="137" t="n">
        <v>71</v>
      </c>
      <c r="S114" s="119" t="n">
        <v>1257.41</v>
      </c>
    </row>
    <row r="115" customFormat="false" ht="46.25" hidden="false" customHeight="false" outlineLevel="0" collapsed="false">
      <c r="A115" s="15" t="s">
        <v>323</v>
      </c>
      <c r="B115" s="25" t="s">
        <v>176</v>
      </c>
      <c r="C115" s="25" t="s">
        <v>324</v>
      </c>
      <c r="D115" s="26" t="s">
        <v>325</v>
      </c>
      <c r="E115" s="27" t="s">
        <v>238</v>
      </c>
      <c r="F115" s="28" t="n">
        <v>7</v>
      </c>
      <c r="G115" s="28" t="n">
        <f aca="false">M115*H115</f>
        <v>2.34361805903832</v>
      </c>
      <c r="H115" s="29" t="n">
        <v>2.79</v>
      </c>
      <c r="I115" s="30" t="s">
        <v>31</v>
      </c>
      <c r="J115" s="31" t="n">
        <v>1.2034</v>
      </c>
      <c r="K115" s="32" t="n">
        <f aca="false">(ROUND(G115*J115,2))</f>
        <v>2.82</v>
      </c>
      <c r="L115" s="32" t="n">
        <f aca="false">F115*K115</f>
        <v>19.74</v>
      </c>
      <c r="M115" s="0" t="n">
        <v>0.840006472773593</v>
      </c>
      <c r="O115" s="117"/>
      <c r="P115" s="116" t="n">
        <v>0</v>
      </c>
      <c r="R115" s="137" t="n">
        <v>7</v>
      </c>
      <c r="S115" s="119" t="n">
        <v>19.74</v>
      </c>
    </row>
    <row r="116" customFormat="false" ht="57.45" hidden="false" customHeight="false" outlineLevel="0" collapsed="false">
      <c r="A116" s="15" t="s">
        <v>326</v>
      </c>
      <c r="B116" s="25" t="s">
        <v>176</v>
      </c>
      <c r="C116" s="25" t="s">
        <v>327</v>
      </c>
      <c r="D116" s="26" t="s">
        <v>328</v>
      </c>
      <c r="E116" s="27" t="s">
        <v>238</v>
      </c>
      <c r="F116" s="28" t="n">
        <v>1</v>
      </c>
      <c r="G116" s="28" t="n">
        <f aca="false">M116*H116</f>
        <v>864.744663396775</v>
      </c>
      <c r="H116" s="29" t="n">
        <v>1029.45</v>
      </c>
      <c r="I116" s="30" t="s">
        <v>31</v>
      </c>
      <c r="J116" s="31" t="n">
        <v>1.2034</v>
      </c>
      <c r="K116" s="32" t="n">
        <f aca="false">(ROUND(G116*J116,2))</f>
        <v>1040.63</v>
      </c>
      <c r="L116" s="32" t="n">
        <f aca="false">F116*K116</f>
        <v>1040.63</v>
      </c>
      <c r="M116" s="0" t="n">
        <v>0.840006472773593</v>
      </c>
      <c r="O116" s="117"/>
      <c r="P116" s="116" t="n">
        <v>0</v>
      </c>
      <c r="R116" s="137" t="n">
        <v>1</v>
      </c>
      <c r="S116" s="119" t="n">
        <v>1040.63</v>
      </c>
    </row>
    <row r="117" customFormat="false" ht="46.25" hidden="false" customHeight="false" outlineLevel="0" collapsed="false">
      <c r="A117" s="15" t="s">
        <v>329</v>
      </c>
      <c r="B117" s="25" t="s">
        <v>176</v>
      </c>
      <c r="C117" s="25" t="s">
        <v>330</v>
      </c>
      <c r="D117" s="26" t="s">
        <v>331</v>
      </c>
      <c r="E117" s="27" t="s">
        <v>238</v>
      </c>
      <c r="F117" s="28" t="n">
        <v>19</v>
      </c>
      <c r="G117" s="28" t="n">
        <f aca="false">M117*H117</f>
        <v>6.63605113491138</v>
      </c>
      <c r="H117" s="29" t="n">
        <v>7.9</v>
      </c>
      <c r="I117" s="30" t="s">
        <v>31</v>
      </c>
      <c r="J117" s="31" t="n">
        <v>1.2034</v>
      </c>
      <c r="K117" s="32" t="n">
        <f aca="false">(ROUND(G117*J117,2))</f>
        <v>7.99</v>
      </c>
      <c r="L117" s="32" t="n">
        <f aca="false">F117*K117</f>
        <v>151.81</v>
      </c>
      <c r="M117" s="0" t="n">
        <v>0.840006472773593</v>
      </c>
      <c r="O117" s="117"/>
      <c r="P117" s="116" t="n">
        <v>0</v>
      </c>
      <c r="R117" s="137" t="n">
        <v>19</v>
      </c>
      <c r="S117" s="119" t="n">
        <v>151.81</v>
      </c>
    </row>
    <row r="118" customFormat="false" ht="57.45" hidden="false" customHeight="false" outlineLevel="0" collapsed="false">
      <c r="A118" s="15" t="s">
        <v>332</v>
      </c>
      <c r="B118" s="25" t="s">
        <v>176</v>
      </c>
      <c r="C118" s="25" t="s">
        <v>333</v>
      </c>
      <c r="D118" s="26" t="s">
        <v>334</v>
      </c>
      <c r="E118" s="27" t="s">
        <v>238</v>
      </c>
      <c r="F118" s="28" t="n">
        <v>4</v>
      </c>
      <c r="G118" s="28" t="n">
        <f aca="false">M118*H118</f>
        <v>51.7779989817643</v>
      </c>
      <c r="H118" s="29" t="n">
        <v>61.64</v>
      </c>
      <c r="I118" s="30" t="s">
        <v>31</v>
      </c>
      <c r="J118" s="31" t="n">
        <v>1.2034</v>
      </c>
      <c r="K118" s="32" t="n">
        <f aca="false">(ROUND(G118*J118,2))</f>
        <v>62.31</v>
      </c>
      <c r="L118" s="32" t="n">
        <f aca="false">F118*K118</f>
        <v>249.24</v>
      </c>
      <c r="M118" s="0" t="n">
        <v>0.840006472773593</v>
      </c>
      <c r="O118" s="117"/>
      <c r="P118" s="116" t="n">
        <v>0</v>
      </c>
      <c r="R118" s="137" t="n">
        <v>4</v>
      </c>
      <c r="S118" s="119" t="n">
        <v>249.24</v>
      </c>
    </row>
    <row r="119" customFormat="false" ht="46.25" hidden="false" customHeight="false" outlineLevel="0" collapsed="false">
      <c r="A119" s="15" t="s">
        <v>335</v>
      </c>
      <c r="B119" s="25" t="s">
        <v>176</v>
      </c>
      <c r="C119" s="25" t="s">
        <v>336</v>
      </c>
      <c r="D119" s="26" t="s">
        <v>337</v>
      </c>
      <c r="E119" s="27" t="s">
        <v>238</v>
      </c>
      <c r="F119" s="28" t="n">
        <v>3</v>
      </c>
      <c r="G119" s="28" t="n">
        <f aca="false">M119*H119</f>
        <v>102.262387995457</v>
      </c>
      <c r="H119" s="29" t="n">
        <v>121.74</v>
      </c>
      <c r="I119" s="30" t="s">
        <v>31</v>
      </c>
      <c r="J119" s="31" t="n">
        <v>1.2034</v>
      </c>
      <c r="K119" s="32" t="n">
        <f aca="false">(ROUND(G119*J119,2))</f>
        <v>123.06</v>
      </c>
      <c r="L119" s="32" t="n">
        <f aca="false">F119*K119</f>
        <v>369.18</v>
      </c>
      <c r="M119" s="0" t="n">
        <v>0.840006472773593</v>
      </c>
      <c r="O119" s="117"/>
      <c r="P119" s="116" t="n">
        <v>0</v>
      </c>
      <c r="R119" s="137" t="n">
        <v>3</v>
      </c>
      <c r="S119" s="119" t="n">
        <v>369.18</v>
      </c>
    </row>
    <row r="120" customFormat="false" ht="46.25" hidden="false" customHeight="false" outlineLevel="0" collapsed="false">
      <c r="A120" s="15" t="s">
        <v>338</v>
      </c>
      <c r="B120" s="25" t="s">
        <v>176</v>
      </c>
      <c r="C120" s="25" t="s">
        <v>339</v>
      </c>
      <c r="D120" s="26" t="s">
        <v>340</v>
      </c>
      <c r="E120" s="27" t="s">
        <v>238</v>
      </c>
      <c r="F120" s="28" t="n">
        <v>7</v>
      </c>
      <c r="G120" s="28" t="n">
        <f aca="false">M120*H120</f>
        <v>104.076801976648</v>
      </c>
      <c r="H120" s="29" t="n">
        <v>123.9</v>
      </c>
      <c r="I120" s="30" t="s">
        <v>31</v>
      </c>
      <c r="J120" s="31" t="n">
        <v>1.2034</v>
      </c>
      <c r="K120" s="32" t="n">
        <f aca="false">(ROUND(G120*J120,2))</f>
        <v>125.25</v>
      </c>
      <c r="L120" s="32" t="n">
        <f aca="false">F120*K120</f>
        <v>876.75</v>
      </c>
      <c r="M120" s="0" t="n">
        <v>0.840006472773593</v>
      </c>
      <c r="O120" s="117"/>
      <c r="P120" s="116" t="n">
        <v>0</v>
      </c>
      <c r="R120" s="137" t="n">
        <v>7</v>
      </c>
      <c r="S120" s="119" t="n">
        <v>876.75</v>
      </c>
    </row>
    <row r="121" customFormat="false" ht="35.05" hidden="false" customHeight="false" outlineLevel="0" collapsed="false">
      <c r="A121" s="15" t="s">
        <v>341</v>
      </c>
      <c r="B121" s="25" t="s">
        <v>28</v>
      </c>
      <c r="C121" s="25" t="s">
        <v>342</v>
      </c>
      <c r="D121" s="26" t="s">
        <v>343</v>
      </c>
      <c r="E121" s="27" t="s">
        <v>54</v>
      </c>
      <c r="F121" s="28" t="n">
        <v>202.2</v>
      </c>
      <c r="G121" s="28" t="n">
        <f aca="false">M121*H121</f>
        <v>18.7573445370343</v>
      </c>
      <c r="H121" s="29" t="n">
        <v>22.33</v>
      </c>
      <c r="I121" s="30" t="s">
        <v>31</v>
      </c>
      <c r="J121" s="31" t="n">
        <v>1.2034</v>
      </c>
      <c r="K121" s="32" t="n">
        <f aca="false">(ROUND(G121*J121,2))</f>
        <v>22.57</v>
      </c>
      <c r="L121" s="32" t="n">
        <f aca="false">F121*K121</f>
        <v>4563.654</v>
      </c>
      <c r="M121" s="0" t="n">
        <v>0.840006472773593</v>
      </c>
      <c r="O121" s="117"/>
      <c r="P121" s="116" t="n">
        <v>0</v>
      </c>
      <c r="R121" s="137" t="n">
        <v>202.2</v>
      </c>
      <c r="S121" s="119" t="n">
        <v>4563.65</v>
      </c>
    </row>
    <row r="122" customFormat="false" ht="35.05" hidden="false" customHeight="false" outlineLevel="0" collapsed="false">
      <c r="A122" s="15" t="s">
        <v>344</v>
      </c>
      <c r="B122" s="25" t="s">
        <v>28</v>
      </c>
      <c r="C122" s="25" t="s">
        <v>345</v>
      </c>
      <c r="D122" s="26" t="s">
        <v>346</v>
      </c>
      <c r="E122" s="27" t="s">
        <v>54</v>
      </c>
      <c r="F122" s="28" t="n">
        <v>462</v>
      </c>
      <c r="G122" s="28" t="n">
        <f aca="false">M122*H122</f>
        <v>8.86206828776141</v>
      </c>
      <c r="H122" s="29" t="n">
        <v>10.55</v>
      </c>
      <c r="I122" s="30" t="s">
        <v>31</v>
      </c>
      <c r="J122" s="31" t="n">
        <v>1.2034</v>
      </c>
      <c r="K122" s="32" t="n">
        <f aca="false">(ROUND(G122*J122,2))</f>
        <v>10.66</v>
      </c>
      <c r="L122" s="32" t="n">
        <f aca="false">F122*K122</f>
        <v>4924.92</v>
      </c>
      <c r="M122" s="0" t="n">
        <v>0.840006472773593</v>
      </c>
      <c r="O122" s="117"/>
      <c r="P122" s="116" t="n">
        <v>0</v>
      </c>
      <c r="R122" s="137" t="n">
        <v>462</v>
      </c>
      <c r="S122" s="119" t="n">
        <v>4924.92</v>
      </c>
    </row>
    <row r="123" customFormat="false" ht="35.05" hidden="false" customHeight="false" outlineLevel="0" collapsed="false">
      <c r="A123" s="15" t="s">
        <v>347</v>
      </c>
      <c r="B123" s="25" t="s">
        <v>28</v>
      </c>
      <c r="C123" s="25" t="s">
        <v>348</v>
      </c>
      <c r="D123" s="26" t="s">
        <v>349</v>
      </c>
      <c r="E123" s="27" t="s">
        <v>54</v>
      </c>
      <c r="F123" s="28" t="n">
        <v>100</v>
      </c>
      <c r="G123" s="28" t="n">
        <f aca="false">M123*H123</f>
        <v>40.2867104342215</v>
      </c>
      <c r="H123" s="29" t="n">
        <v>47.96</v>
      </c>
      <c r="I123" s="30" t="s">
        <v>31</v>
      </c>
      <c r="J123" s="31" t="n">
        <v>1.2034</v>
      </c>
      <c r="K123" s="32" t="n">
        <f aca="false">(ROUND(G123*J123,2))</f>
        <v>48.48</v>
      </c>
      <c r="L123" s="32" t="n">
        <f aca="false">F123*K123</f>
        <v>4848</v>
      </c>
      <c r="M123" s="0" t="n">
        <v>0.840006472773593</v>
      </c>
      <c r="O123" s="117"/>
      <c r="P123" s="116" t="n">
        <v>0</v>
      </c>
      <c r="R123" s="137" t="n">
        <v>100</v>
      </c>
      <c r="S123" s="119" t="n">
        <v>4848</v>
      </c>
    </row>
    <row r="124" customFormat="false" ht="35.05" hidden="false" customHeight="false" outlineLevel="0" collapsed="false">
      <c r="A124" s="15" t="s">
        <v>350</v>
      </c>
      <c r="B124" s="25" t="s">
        <v>28</v>
      </c>
      <c r="C124" s="25" t="s">
        <v>351</v>
      </c>
      <c r="D124" s="26" t="s">
        <v>352</v>
      </c>
      <c r="E124" s="27" t="s">
        <v>50</v>
      </c>
      <c r="F124" s="28" t="n">
        <v>1</v>
      </c>
      <c r="G124" s="28" t="n">
        <f aca="false">M124*H124</f>
        <v>729.520421409682</v>
      </c>
      <c r="H124" s="29" t="n">
        <v>868.47</v>
      </c>
      <c r="I124" s="30" t="s">
        <v>31</v>
      </c>
      <c r="J124" s="31" t="n">
        <v>1.2034</v>
      </c>
      <c r="K124" s="32" t="n">
        <f aca="false">(ROUND(G124*J124,2))</f>
        <v>877.9</v>
      </c>
      <c r="L124" s="32" t="n">
        <f aca="false">F124*K124</f>
        <v>877.9</v>
      </c>
      <c r="M124" s="0" t="n">
        <v>0.840006472773593</v>
      </c>
      <c r="O124" s="117"/>
      <c r="P124" s="116" t="n">
        <v>0</v>
      </c>
      <c r="R124" s="137" t="n">
        <v>1</v>
      </c>
      <c r="S124" s="119" t="n">
        <v>877.9</v>
      </c>
    </row>
    <row r="125" customFormat="false" ht="35.05" hidden="false" customHeight="false" outlineLevel="0" collapsed="false">
      <c r="A125" s="15" t="s">
        <v>353</v>
      </c>
      <c r="B125" s="25" t="s">
        <v>28</v>
      </c>
      <c r="C125" s="25" t="s">
        <v>354</v>
      </c>
      <c r="D125" s="26" t="s">
        <v>355</v>
      </c>
      <c r="E125" s="27" t="s">
        <v>50</v>
      </c>
      <c r="F125" s="28" t="n">
        <v>1</v>
      </c>
      <c r="G125" s="28" t="n">
        <f aca="false">M125*H125</f>
        <v>505.499095185693</v>
      </c>
      <c r="H125" s="29" t="n">
        <v>601.78</v>
      </c>
      <c r="I125" s="30" t="s">
        <v>31</v>
      </c>
      <c r="J125" s="31" t="n">
        <v>1.2034</v>
      </c>
      <c r="K125" s="32" t="n">
        <f aca="false">(ROUND(G125*J125,2))</f>
        <v>608.32</v>
      </c>
      <c r="L125" s="32" t="n">
        <f aca="false">F125*K125</f>
        <v>608.32</v>
      </c>
      <c r="M125" s="0" t="n">
        <v>0.840006472773593</v>
      </c>
      <c r="O125" s="117"/>
      <c r="P125" s="116" t="n">
        <v>0</v>
      </c>
      <c r="R125" s="137" t="n">
        <v>1</v>
      </c>
      <c r="S125" s="119" t="n">
        <v>608.32</v>
      </c>
    </row>
    <row r="126" customFormat="false" ht="23.85" hidden="false" customHeight="false" outlineLevel="0" collapsed="false">
      <c r="A126" s="15" t="s">
        <v>356</v>
      </c>
      <c r="B126" s="25" t="s">
        <v>28</v>
      </c>
      <c r="C126" s="25" t="s">
        <v>357</v>
      </c>
      <c r="D126" s="26" t="s">
        <v>358</v>
      </c>
      <c r="E126" s="27" t="s">
        <v>50</v>
      </c>
      <c r="F126" s="28" t="n">
        <v>57</v>
      </c>
      <c r="G126" s="28" t="n">
        <f aca="false">M126*H126</f>
        <v>16.128124277253</v>
      </c>
      <c r="H126" s="29" t="n">
        <v>19.2</v>
      </c>
      <c r="I126" s="30" t="s">
        <v>31</v>
      </c>
      <c r="J126" s="31" t="n">
        <v>1.2034</v>
      </c>
      <c r="K126" s="32" t="n">
        <f aca="false">(ROUND(G126*J126,2))</f>
        <v>19.41</v>
      </c>
      <c r="L126" s="32" t="n">
        <f aca="false">F126*K126</f>
        <v>1106.37</v>
      </c>
      <c r="M126" s="0" t="n">
        <v>0.840006472773593</v>
      </c>
      <c r="O126" s="117"/>
      <c r="P126" s="116" t="n">
        <v>0</v>
      </c>
      <c r="R126" s="137" t="n">
        <v>57</v>
      </c>
      <c r="S126" s="119" t="n">
        <v>1106.37</v>
      </c>
    </row>
    <row r="127" customFormat="false" ht="23.85" hidden="false" customHeight="false" outlineLevel="0" collapsed="false">
      <c r="A127" s="15" t="s">
        <v>359</v>
      </c>
      <c r="B127" s="25" t="s">
        <v>28</v>
      </c>
      <c r="C127" s="25" t="s">
        <v>360</v>
      </c>
      <c r="D127" s="26" t="s">
        <v>361</v>
      </c>
      <c r="E127" s="27" t="s">
        <v>50</v>
      </c>
      <c r="F127" s="28" t="n">
        <v>4</v>
      </c>
      <c r="G127" s="28" t="n">
        <f aca="false">M127*H127</f>
        <v>9.05526977649933</v>
      </c>
      <c r="H127" s="29" t="n">
        <v>10.78</v>
      </c>
      <c r="I127" s="30" t="s">
        <v>31</v>
      </c>
      <c r="J127" s="31" t="n">
        <v>1.2034</v>
      </c>
      <c r="K127" s="32" t="n">
        <f aca="false">(ROUND(G127*J127,2))</f>
        <v>10.9</v>
      </c>
      <c r="L127" s="32" t="n">
        <f aca="false">F127*K127</f>
        <v>43.6</v>
      </c>
      <c r="M127" s="0" t="n">
        <v>0.840006472773593</v>
      </c>
      <c r="O127" s="117"/>
      <c r="P127" s="116" t="n">
        <v>0</v>
      </c>
      <c r="R127" s="137" t="n">
        <v>4</v>
      </c>
      <c r="S127" s="119" t="n">
        <v>43.6</v>
      </c>
    </row>
    <row r="128" customFormat="false" ht="13.8" hidden="false" customHeight="false" outlineLevel="0" collapsed="false">
      <c r="A128" s="15" t="s">
        <v>362</v>
      </c>
      <c r="B128" s="25" t="s">
        <v>33</v>
      </c>
      <c r="C128" s="25" t="s">
        <v>363</v>
      </c>
      <c r="D128" s="26" t="s">
        <v>364</v>
      </c>
      <c r="E128" s="27" t="s">
        <v>21</v>
      </c>
      <c r="F128" s="28" t="n">
        <v>57</v>
      </c>
      <c r="G128" s="28" t="n">
        <f aca="false">M128*H128</f>
        <v>149.395151182784</v>
      </c>
      <c r="H128" s="29" t="n">
        <v>177.85</v>
      </c>
      <c r="I128" s="30" t="s">
        <v>31</v>
      </c>
      <c r="J128" s="31" t="n">
        <v>1.2034</v>
      </c>
      <c r="K128" s="32" t="n">
        <f aca="false">(ROUND(G128*J128,2))</f>
        <v>179.78</v>
      </c>
      <c r="L128" s="32" t="n">
        <f aca="false">F128*K128</f>
        <v>10247.46</v>
      </c>
      <c r="M128" s="0" t="n">
        <v>0.840006472773593</v>
      </c>
      <c r="O128" s="117"/>
      <c r="P128" s="116" t="n">
        <v>0</v>
      </c>
      <c r="R128" s="137" t="n">
        <v>57</v>
      </c>
      <c r="S128" s="119" t="n">
        <v>10247.46</v>
      </c>
    </row>
    <row r="129" customFormat="false" ht="23.85" hidden="false" customHeight="false" outlineLevel="0" collapsed="false">
      <c r="A129" s="15" t="s">
        <v>365</v>
      </c>
      <c r="B129" s="25" t="s">
        <v>28</v>
      </c>
      <c r="C129" s="25" t="s">
        <v>366</v>
      </c>
      <c r="D129" s="26" t="s">
        <v>367</v>
      </c>
      <c r="E129" s="27" t="s">
        <v>50</v>
      </c>
      <c r="F129" s="28" t="n">
        <v>114</v>
      </c>
      <c r="G129" s="28" t="n">
        <f aca="false">M129*H129</f>
        <v>22.8901763830804</v>
      </c>
      <c r="H129" s="29" t="n">
        <v>27.25</v>
      </c>
      <c r="I129" s="30" t="s">
        <v>31</v>
      </c>
      <c r="J129" s="31" t="n">
        <v>1.2034</v>
      </c>
      <c r="K129" s="32" t="n">
        <f aca="false">(ROUND(G129*J129,2))</f>
        <v>27.55</v>
      </c>
      <c r="L129" s="32" t="n">
        <f aca="false">F129*K129</f>
        <v>3140.7</v>
      </c>
      <c r="M129" s="0" t="n">
        <v>0.840006472773593</v>
      </c>
      <c r="O129" s="117"/>
      <c r="P129" s="116" t="n">
        <v>0</v>
      </c>
      <c r="R129" s="137" t="n">
        <v>114</v>
      </c>
      <c r="S129" s="119" t="n">
        <v>3140.7</v>
      </c>
    </row>
    <row r="130" customFormat="false" ht="46.25" hidden="false" customHeight="false" outlineLevel="0" collapsed="false">
      <c r="A130" s="15" t="s">
        <v>368</v>
      </c>
      <c r="B130" s="25" t="s">
        <v>176</v>
      </c>
      <c r="C130" s="25" t="s">
        <v>369</v>
      </c>
      <c r="D130" s="26" t="s">
        <v>370</v>
      </c>
      <c r="E130" s="27" t="s">
        <v>242</v>
      </c>
      <c r="F130" s="28" t="n">
        <v>70</v>
      </c>
      <c r="G130" s="28" t="n">
        <f aca="false">M130*H130</f>
        <v>7.0140540476595</v>
      </c>
      <c r="H130" s="29" t="n">
        <v>8.35</v>
      </c>
      <c r="I130" s="30" t="s">
        <v>31</v>
      </c>
      <c r="J130" s="31" t="n">
        <v>1.2034</v>
      </c>
      <c r="K130" s="32" t="n">
        <f aca="false">(ROUND(G130*J130,2))</f>
        <v>8.44</v>
      </c>
      <c r="L130" s="32" t="n">
        <f aca="false">F130*K130</f>
        <v>590.8</v>
      </c>
      <c r="M130" s="0" t="n">
        <v>0.840006472773593</v>
      </c>
      <c r="O130" s="117"/>
      <c r="P130" s="116" t="n">
        <v>0</v>
      </c>
      <c r="R130" s="137" t="n">
        <v>70</v>
      </c>
      <c r="S130" s="119" t="n">
        <v>590.8</v>
      </c>
    </row>
    <row r="131" customFormat="false" ht="13.8" hidden="false" customHeight="false" outlineLevel="0" collapsed="false">
      <c r="A131" s="15" t="s">
        <v>371</v>
      </c>
      <c r="B131" s="25" t="s">
        <v>28</v>
      </c>
      <c r="C131" s="25" t="s">
        <v>372</v>
      </c>
      <c r="D131" s="26" t="s">
        <v>373</v>
      </c>
      <c r="E131" s="27" t="s">
        <v>50</v>
      </c>
      <c r="F131" s="28" t="n">
        <v>10</v>
      </c>
      <c r="G131" s="28" t="n">
        <f aca="false">M131*H131</f>
        <v>43.7139368431378</v>
      </c>
      <c r="H131" s="29" t="n">
        <v>52.04</v>
      </c>
      <c r="I131" s="30" t="s">
        <v>31</v>
      </c>
      <c r="J131" s="31" t="n">
        <v>1.2034</v>
      </c>
      <c r="K131" s="32" t="n">
        <f aca="false">(ROUND(G131*J131,2))</f>
        <v>52.61</v>
      </c>
      <c r="L131" s="32" t="n">
        <f aca="false">F131*K131</f>
        <v>526.1</v>
      </c>
      <c r="M131" s="0" t="n">
        <v>0.840006472773593</v>
      </c>
      <c r="O131" s="117"/>
      <c r="P131" s="116" t="n">
        <v>0</v>
      </c>
      <c r="R131" s="137" t="n">
        <v>10</v>
      </c>
      <c r="S131" s="119" t="n">
        <v>526.1</v>
      </c>
    </row>
    <row r="132" customFormat="false" ht="46.25" hidden="false" customHeight="false" outlineLevel="0" collapsed="false">
      <c r="A132" s="15" t="s">
        <v>374</v>
      </c>
      <c r="B132" s="25" t="s">
        <v>176</v>
      </c>
      <c r="C132" s="25" t="s">
        <v>375</v>
      </c>
      <c r="D132" s="26" t="s">
        <v>376</v>
      </c>
      <c r="E132" s="27" t="s">
        <v>238</v>
      </c>
      <c r="F132" s="28" t="n">
        <v>10</v>
      </c>
      <c r="G132" s="28" t="n">
        <f aca="false">M132*H132</f>
        <v>6.6864515232778</v>
      </c>
      <c r="H132" s="29" t="n">
        <v>7.96</v>
      </c>
      <c r="I132" s="30" t="s">
        <v>31</v>
      </c>
      <c r="J132" s="31" t="n">
        <v>1.2034</v>
      </c>
      <c r="K132" s="32" t="n">
        <f aca="false">(ROUND(G132*J132,2))</f>
        <v>8.05</v>
      </c>
      <c r="L132" s="32" t="n">
        <f aca="false">F132*K132</f>
        <v>80.5</v>
      </c>
      <c r="M132" s="0" t="n">
        <v>0.840006472773593</v>
      </c>
      <c r="O132" s="117"/>
      <c r="P132" s="116" t="n">
        <v>0</v>
      </c>
      <c r="R132" s="137" t="n">
        <v>10</v>
      </c>
      <c r="S132" s="119" t="n">
        <v>80.5</v>
      </c>
    </row>
    <row r="133" customFormat="false" ht="46.25" hidden="false" customHeight="false" outlineLevel="0" collapsed="false">
      <c r="A133" s="15" t="s">
        <v>377</v>
      </c>
      <c r="B133" s="25" t="s">
        <v>176</v>
      </c>
      <c r="C133" s="25" t="s">
        <v>378</v>
      </c>
      <c r="D133" s="26" t="s">
        <v>379</v>
      </c>
      <c r="E133" s="27" t="s">
        <v>238</v>
      </c>
      <c r="F133" s="28" t="n">
        <v>8</v>
      </c>
      <c r="G133" s="28" t="n">
        <f aca="false">M133*H133</f>
        <v>5.18283993701307</v>
      </c>
      <c r="H133" s="29" t="n">
        <v>6.17</v>
      </c>
      <c r="I133" s="30" t="s">
        <v>31</v>
      </c>
      <c r="J133" s="31" t="n">
        <v>1.2034</v>
      </c>
      <c r="K133" s="32" t="n">
        <f aca="false">(ROUND(G133*J133,2))</f>
        <v>6.24</v>
      </c>
      <c r="L133" s="32" t="n">
        <f aca="false">F133*K133</f>
        <v>49.92</v>
      </c>
      <c r="M133" s="0" t="n">
        <v>0.840006472773593</v>
      </c>
      <c r="O133" s="117"/>
      <c r="P133" s="116" t="n">
        <v>0</v>
      </c>
      <c r="R133" s="137" t="n">
        <v>8</v>
      </c>
      <c r="S133" s="119" t="n">
        <v>49.92</v>
      </c>
    </row>
    <row r="134" customFormat="false" ht="46.25" hidden="false" customHeight="false" outlineLevel="0" collapsed="false">
      <c r="A134" s="15" t="s">
        <v>380</v>
      </c>
      <c r="B134" s="25" t="s">
        <v>176</v>
      </c>
      <c r="C134" s="25" t="s">
        <v>381</v>
      </c>
      <c r="D134" s="26" t="s">
        <v>382</v>
      </c>
      <c r="E134" s="27" t="s">
        <v>238</v>
      </c>
      <c r="F134" s="28" t="n">
        <v>21</v>
      </c>
      <c r="G134" s="28" t="n">
        <f aca="false">M134*H134</f>
        <v>5.2836407137459</v>
      </c>
      <c r="H134" s="29" t="n">
        <v>6.29</v>
      </c>
      <c r="I134" s="30" t="s">
        <v>31</v>
      </c>
      <c r="J134" s="31" t="n">
        <v>1.2034</v>
      </c>
      <c r="K134" s="32" t="n">
        <f aca="false">(ROUND(G134*J134,2))</f>
        <v>6.36</v>
      </c>
      <c r="L134" s="32" t="n">
        <f aca="false">F134*K134</f>
        <v>133.56</v>
      </c>
      <c r="M134" s="0" t="n">
        <v>0.840006472773593</v>
      </c>
      <c r="O134" s="117"/>
      <c r="P134" s="116" t="n">
        <v>0</v>
      </c>
      <c r="R134" s="137" t="n">
        <v>21</v>
      </c>
      <c r="S134" s="119" t="n">
        <v>133.56</v>
      </c>
    </row>
    <row r="135" customFormat="false" ht="57.45" hidden="false" customHeight="false" outlineLevel="0" collapsed="false">
      <c r="A135" s="15" t="s">
        <v>383</v>
      </c>
      <c r="B135" s="25" t="s">
        <v>176</v>
      </c>
      <c r="C135" s="25" t="s">
        <v>384</v>
      </c>
      <c r="D135" s="26" t="s">
        <v>385</v>
      </c>
      <c r="E135" s="27" t="s">
        <v>238</v>
      </c>
      <c r="F135" s="28" t="n">
        <v>24</v>
      </c>
      <c r="G135" s="28" t="n">
        <f aca="false">M135*H135</f>
        <v>0.957607378961896</v>
      </c>
      <c r="H135" s="29" t="n">
        <v>1.14</v>
      </c>
      <c r="I135" s="30" t="s">
        <v>31</v>
      </c>
      <c r="J135" s="31" t="n">
        <v>1.2034</v>
      </c>
      <c r="K135" s="32" t="n">
        <f aca="false">(ROUND(G135*J135,2))</f>
        <v>1.15</v>
      </c>
      <c r="L135" s="32" t="n">
        <f aca="false">F135*K135</f>
        <v>27.6</v>
      </c>
      <c r="M135" s="0" t="n">
        <v>0.840006472773593</v>
      </c>
      <c r="O135" s="117"/>
      <c r="P135" s="116" t="n">
        <v>0</v>
      </c>
      <c r="R135" s="137" t="n">
        <v>24</v>
      </c>
      <c r="S135" s="119" t="n">
        <v>27.6</v>
      </c>
    </row>
    <row r="136" customFormat="false" ht="57.45" hidden="false" customHeight="false" outlineLevel="0" collapsed="false">
      <c r="A136" s="15" t="s">
        <v>386</v>
      </c>
      <c r="B136" s="25" t="s">
        <v>176</v>
      </c>
      <c r="C136" s="25" t="s">
        <v>387</v>
      </c>
      <c r="D136" s="26" t="s">
        <v>388</v>
      </c>
      <c r="E136" s="27" t="s">
        <v>238</v>
      </c>
      <c r="F136" s="28" t="n">
        <v>3</v>
      </c>
      <c r="G136" s="28" t="n">
        <f aca="false">M136*H136</f>
        <v>556.756290154337</v>
      </c>
      <c r="H136" s="29" t="n">
        <v>662.8</v>
      </c>
      <c r="I136" s="30" t="s">
        <v>31</v>
      </c>
      <c r="J136" s="31" t="n">
        <v>1.2034</v>
      </c>
      <c r="K136" s="32" t="n">
        <f aca="false">(ROUND(G136*J136,2))</f>
        <v>670</v>
      </c>
      <c r="L136" s="32" t="n">
        <f aca="false">F136*K136</f>
        <v>2010</v>
      </c>
      <c r="M136" s="0" t="n">
        <v>0.840006472773593</v>
      </c>
      <c r="O136" s="117"/>
      <c r="P136" s="116" t="n">
        <v>0</v>
      </c>
      <c r="R136" s="137" t="n">
        <v>3</v>
      </c>
      <c r="S136" s="119" t="n">
        <v>2010</v>
      </c>
    </row>
    <row r="137" customFormat="false" ht="57.45" hidden="false" customHeight="false" outlineLevel="0" collapsed="false">
      <c r="A137" s="15" t="s">
        <v>389</v>
      </c>
      <c r="B137" s="25" t="s">
        <v>176</v>
      </c>
      <c r="C137" s="25" t="s">
        <v>390</v>
      </c>
      <c r="D137" s="26" t="s">
        <v>391</v>
      </c>
      <c r="E137" s="27" t="s">
        <v>238</v>
      </c>
      <c r="F137" s="28" t="n">
        <v>20</v>
      </c>
      <c r="G137" s="28" t="n">
        <f aca="false">M137*H137</f>
        <v>2.99042304307399</v>
      </c>
      <c r="H137" s="29" t="n">
        <v>3.56</v>
      </c>
      <c r="I137" s="30" t="s">
        <v>31</v>
      </c>
      <c r="J137" s="31" t="n">
        <v>1.2034</v>
      </c>
      <c r="K137" s="32" t="n">
        <f aca="false">(ROUND(G137*J137,2))</f>
        <v>3.6</v>
      </c>
      <c r="L137" s="32" t="n">
        <f aca="false">F137*K137</f>
        <v>72</v>
      </c>
      <c r="M137" s="0" t="n">
        <v>0.840006472773593</v>
      </c>
      <c r="O137" s="117"/>
      <c r="P137" s="116" t="n">
        <v>0</v>
      </c>
      <c r="R137" s="137" t="n">
        <v>20</v>
      </c>
      <c r="S137" s="119" t="n">
        <v>72</v>
      </c>
    </row>
    <row r="138" customFormat="false" ht="57.45" hidden="false" customHeight="false" outlineLevel="0" collapsed="false">
      <c r="A138" s="15" t="s">
        <v>392</v>
      </c>
      <c r="B138" s="25" t="s">
        <v>176</v>
      </c>
      <c r="C138" s="25" t="s">
        <v>393</v>
      </c>
      <c r="D138" s="26" t="s">
        <v>394</v>
      </c>
      <c r="E138" s="27" t="s">
        <v>238</v>
      </c>
      <c r="F138" s="28" t="n">
        <v>16</v>
      </c>
      <c r="G138" s="28" t="n">
        <f aca="false">M138*H138</f>
        <v>1.91521475792379</v>
      </c>
      <c r="H138" s="29" t="n">
        <v>2.28</v>
      </c>
      <c r="I138" s="30" t="s">
        <v>31</v>
      </c>
      <c r="J138" s="31" t="n">
        <v>1.2034</v>
      </c>
      <c r="K138" s="32" t="n">
        <f aca="false">(ROUND(G138*J138,2))</f>
        <v>2.3</v>
      </c>
      <c r="L138" s="32" t="n">
        <f aca="false">F138*K138</f>
        <v>36.8</v>
      </c>
      <c r="M138" s="0" t="n">
        <v>0.840006472773593</v>
      </c>
      <c r="O138" s="117"/>
      <c r="P138" s="116" t="n">
        <v>0</v>
      </c>
      <c r="R138" s="137" t="n">
        <v>16</v>
      </c>
      <c r="S138" s="119" t="n">
        <v>36.8</v>
      </c>
    </row>
    <row r="139" customFormat="false" ht="57.45" hidden="false" customHeight="false" outlineLevel="0" collapsed="false">
      <c r="A139" s="15" t="s">
        <v>395</v>
      </c>
      <c r="B139" s="25" t="s">
        <v>176</v>
      </c>
      <c r="C139" s="25" t="s">
        <v>396</v>
      </c>
      <c r="D139" s="26" t="s">
        <v>397</v>
      </c>
      <c r="E139" s="27" t="s">
        <v>238</v>
      </c>
      <c r="F139" s="28" t="n">
        <v>42</v>
      </c>
      <c r="G139" s="28" t="n">
        <f aca="false">M139*H139</f>
        <v>1.495211521537</v>
      </c>
      <c r="H139" s="29" t="n">
        <v>1.78</v>
      </c>
      <c r="I139" s="30" t="s">
        <v>31</v>
      </c>
      <c r="J139" s="31" t="n">
        <v>1.2034</v>
      </c>
      <c r="K139" s="32" t="n">
        <f aca="false">(ROUND(G139*J139,2))</f>
        <v>1.8</v>
      </c>
      <c r="L139" s="32" t="n">
        <f aca="false">F139*K139</f>
        <v>75.6</v>
      </c>
      <c r="M139" s="0" t="n">
        <v>0.840006472773593</v>
      </c>
      <c r="O139" s="117"/>
      <c r="P139" s="116" t="n">
        <v>0</v>
      </c>
      <c r="R139" s="137" t="n">
        <v>42</v>
      </c>
      <c r="S139" s="119" t="n">
        <v>75.6</v>
      </c>
    </row>
    <row r="140" customFormat="false" ht="57.45" hidden="false" customHeight="false" outlineLevel="0" collapsed="false">
      <c r="A140" s="15" t="s">
        <v>398</v>
      </c>
      <c r="B140" s="25" t="s">
        <v>176</v>
      </c>
      <c r="C140" s="25" t="s">
        <v>384</v>
      </c>
      <c r="D140" s="26" t="s">
        <v>385</v>
      </c>
      <c r="E140" s="27" t="s">
        <v>238</v>
      </c>
      <c r="F140" s="28" t="n">
        <v>400</v>
      </c>
      <c r="G140" s="28" t="n">
        <f aca="false">M140*H140</f>
        <v>0.957607378961896</v>
      </c>
      <c r="H140" s="29" t="n">
        <v>1.14</v>
      </c>
      <c r="I140" s="30" t="s">
        <v>31</v>
      </c>
      <c r="J140" s="31" t="n">
        <v>1.2034</v>
      </c>
      <c r="K140" s="32" t="n">
        <f aca="false">(ROUND(G140*J140,2))</f>
        <v>1.15</v>
      </c>
      <c r="L140" s="32" t="n">
        <f aca="false">F140*K140</f>
        <v>460</v>
      </c>
      <c r="M140" s="0" t="n">
        <v>0.840006472773593</v>
      </c>
      <c r="O140" s="117"/>
      <c r="P140" s="116" t="n">
        <v>0</v>
      </c>
      <c r="R140" s="137" t="n">
        <v>400</v>
      </c>
      <c r="S140" s="119" t="n">
        <v>460</v>
      </c>
    </row>
    <row r="141" customFormat="false" ht="57.45" hidden="false" customHeight="false" outlineLevel="0" collapsed="false">
      <c r="A141" s="15" t="s">
        <v>399</v>
      </c>
      <c r="B141" s="25" t="s">
        <v>176</v>
      </c>
      <c r="C141" s="25" t="s">
        <v>384</v>
      </c>
      <c r="D141" s="26" t="s">
        <v>385</v>
      </c>
      <c r="E141" s="27" t="s">
        <v>238</v>
      </c>
      <c r="F141" s="28" t="n">
        <v>200</v>
      </c>
      <c r="G141" s="28" t="n">
        <f aca="false">M141*H141</f>
        <v>0.957607378961896</v>
      </c>
      <c r="H141" s="29" t="n">
        <v>1.14</v>
      </c>
      <c r="I141" s="30" t="s">
        <v>31</v>
      </c>
      <c r="J141" s="31" t="n">
        <v>1.2034</v>
      </c>
      <c r="K141" s="32" t="n">
        <f aca="false">(ROUND(G141*J141,2))</f>
        <v>1.15</v>
      </c>
      <c r="L141" s="32" t="n">
        <f aca="false">F141*K141</f>
        <v>230</v>
      </c>
      <c r="M141" s="0" t="n">
        <v>0.840006472773593</v>
      </c>
      <c r="O141" s="117"/>
      <c r="P141" s="116" t="n">
        <v>0</v>
      </c>
      <c r="R141" s="137" t="n">
        <v>200</v>
      </c>
      <c r="S141" s="119" t="n">
        <v>230</v>
      </c>
    </row>
    <row r="142" customFormat="false" ht="57.45" hidden="false" customHeight="false" outlineLevel="0" collapsed="false">
      <c r="A142" s="15" t="s">
        <v>400</v>
      </c>
      <c r="B142" s="25" t="s">
        <v>176</v>
      </c>
      <c r="C142" s="25" t="s">
        <v>401</v>
      </c>
      <c r="D142" s="26" t="s">
        <v>402</v>
      </c>
      <c r="E142" s="27" t="s">
        <v>238</v>
      </c>
      <c r="F142" s="28" t="n">
        <v>4</v>
      </c>
      <c r="G142" s="28" t="n">
        <f aca="false">M142*H142</f>
        <v>510.497133698696</v>
      </c>
      <c r="H142" s="29" t="n">
        <v>607.73</v>
      </c>
      <c r="I142" s="30" t="s">
        <v>31</v>
      </c>
      <c r="J142" s="31" t="n">
        <v>1.2034</v>
      </c>
      <c r="K142" s="32" t="n">
        <f aca="false">(ROUND(G142*J142,2))</f>
        <v>614.33</v>
      </c>
      <c r="L142" s="32" t="n">
        <f aca="false">F142*K142</f>
        <v>2457.32</v>
      </c>
      <c r="M142" s="0" t="n">
        <v>0.840006472773593</v>
      </c>
      <c r="O142" s="117"/>
      <c r="P142" s="116" t="n">
        <v>0</v>
      </c>
      <c r="R142" s="137" t="n">
        <v>4</v>
      </c>
      <c r="S142" s="119" t="n">
        <v>2457.32</v>
      </c>
    </row>
    <row r="143" customFormat="false" ht="23.85" hidden="false" customHeight="false" outlineLevel="0" collapsed="false">
      <c r="A143" s="15" t="s">
        <v>403</v>
      </c>
      <c r="B143" s="25" t="s">
        <v>28</v>
      </c>
      <c r="C143" s="25" t="s">
        <v>404</v>
      </c>
      <c r="D143" s="26" t="s">
        <v>405</v>
      </c>
      <c r="E143" s="27" t="s">
        <v>50</v>
      </c>
      <c r="F143" s="28" t="n">
        <v>4</v>
      </c>
      <c r="G143" s="28" t="n">
        <f aca="false">M143*H143</f>
        <v>761.927871129288</v>
      </c>
      <c r="H143" s="29" t="n">
        <v>907.05</v>
      </c>
      <c r="I143" s="30" t="s">
        <v>31</v>
      </c>
      <c r="J143" s="31" t="n">
        <v>1.2034</v>
      </c>
      <c r="K143" s="32" t="n">
        <f aca="false">(ROUND(G143*J143,2))</f>
        <v>916.9</v>
      </c>
      <c r="L143" s="32" t="n">
        <f aca="false">F143*K143</f>
        <v>3667.6</v>
      </c>
      <c r="M143" s="0" t="n">
        <v>0.840006472773593</v>
      </c>
      <c r="O143" s="117"/>
      <c r="P143" s="116" t="n">
        <v>0</v>
      </c>
      <c r="R143" s="137" t="n">
        <v>4</v>
      </c>
      <c r="S143" s="119" t="n">
        <v>3667.6</v>
      </c>
    </row>
    <row r="144" customFormat="false" ht="35.05" hidden="false" customHeight="false" outlineLevel="0" collapsed="false">
      <c r="A144" s="15" t="s">
        <v>406</v>
      </c>
      <c r="B144" s="25" t="s">
        <v>28</v>
      </c>
      <c r="C144" s="25" t="s">
        <v>407</v>
      </c>
      <c r="D144" s="26" t="s">
        <v>408</v>
      </c>
      <c r="E144" s="27" t="s">
        <v>54</v>
      </c>
      <c r="F144" s="28" t="n">
        <v>100</v>
      </c>
      <c r="G144" s="28" t="n">
        <f aca="false">M144*H144</f>
        <v>19.1521475792379</v>
      </c>
      <c r="H144" s="29" t="n">
        <v>22.8</v>
      </c>
      <c r="I144" s="30" t="s">
        <v>31</v>
      </c>
      <c r="J144" s="31" t="n">
        <v>1.2034</v>
      </c>
      <c r="K144" s="32" t="n">
        <f aca="false">(ROUND(G144*J144,2))</f>
        <v>23.05</v>
      </c>
      <c r="L144" s="32" t="n">
        <f aca="false">F144*K144</f>
        <v>2305</v>
      </c>
      <c r="M144" s="0" t="n">
        <v>0.840006472773593</v>
      </c>
      <c r="O144" s="117"/>
      <c r="P144" s="116" t="n">
        <v>0</v>
      </c>
      <c r="R144" s="137" t="n">
        <v>100</v>
      </c>
      <c r="S144" s="119" t="n">
        <v>2305</v>
      </c>
    </row>
    <row r="145" customFormat="false" ht="13.8" hidden="false" customHeight="false" outlineLevel="0" collapsed="false">
      <c r="A145" s="15" t="s">
        <v>409</v>
      </c>
      <c r="B145" s="16" t="s">
        <v>28</v>
      </c>
      <c r="C145" s="17"/>
      <c r="D145" s="120" t="s">
        <v>410</v>
      </c>
      <c r="E145" s="18" t="s">
        <v>30</v>
      </c>
      <c r="F145" s="19"/>
      <c r="G145" s="19"/>
      <c r="H145" s="20"/>
      <c r="I145" s="21" t="s">
        <v>31</v>
      </c>
      <c r="J145" s="33" t="n">
        <v>1.2034</v>
      </c>
      <c r="K145" s="23"/>
      <c r="L145" s="24" t="n">
        <f aca="false">SUM(L146:L154)</f>
        <v>3298.41</v>
      </c>
      <c r="M145" s="0" t="n">
        <v>0.840006472773593</v>
      </c>
      <c r="O145" s="111"/>
      <c r="P145" s="121" t="n">
        <f aca="false">SUM(P146:P154)</f>
        <v>0</v>
      </c>
      <c r="R145" s="113"/>
      <c r="S145" s="121" t="n">
        <f aca="false">SUM(S146:S154)</f>
        <v>3298.41</v>
      </c>
    </row>
    <row r="146" customFormat="false" ht="23.85" hidden="false" customHeight="false" outlineLevel="0" collapsed="false">
      <c r="A146" s="15" t="s">
        <v>411</v>
      </c>
      <c r="B146" s="25" t="s">
        <v>28</v>
      </c>
      <c r="C146" s="25" t="s">
        <v>412</v>
      </c>
      <c r="D146" s="26" t="s">
        <v>413</v>
      </c>
      <c r="E146" s="27" t="s">
        <v>54</v>
      </c>
      <c r="F146" s="28" t="n">
        <v>30</v>
      </c>
      <c r="G146" s="28" t="n">
        <f aca="false">M146*H146</f>
        <v>20.6893594244136</v>
      </c>
      <c r="H146" s="29" t="n">
        <v>24.63</v>
      </c>
      <c r="I146" s="30" t="s">
        <v>31</v>
      </c>
      <c r="J146" s="31" t="n">
        <v>1.2034</v>
      </c>
      <c r="K146" s="32" t="n">
        <f aca="false">(ROUND(G146*J146,2))</f>
        <v>24.9</v>
      </c>
      <c r="L146" s="32" t="n">
        <f aca="false">F146*K146</f>
        <v>747</v>
      </c>
      <c r="M146" s="0" t="n">
        <v>0.840006472773593</v>
      </c>
      <c r="O146" s="117"/>
      <c r="P146" s="116" t="n">
        <v>0</v>
      </c>
      <c r="R146" s="137" t="n">
        <v>30</v>
      </c>
      <c r="S146" s="119" t="n">
        <v>747</v>
      </c>
    </row>
    <row r="147" customFormat="false" ht="23.85" hidden="false" customHeight="false" outlineLevel="0" collapsed="false">
      <c r="A147" s="15" t="s">
        <v>414</v>
      </c>
      <c r="B147" s="25" t="s">
        <v>28</v>
      </c>
      <c r="C147" s="25" t="s">
        <v>415</v>
      </c>
      <c r="D147" s="26" t="s">
        <v>416</v>
      </c>
      <c r="E147" s="27" t="s">
        <v>50</v>
      </c>
      <c r="F147" s="28" t="n">
        <v>3</v>
      </c>
      <c r="G147" s="28" t="n">
        <f aca="false">M147*H147</f>
        <v>38.5058967119415</v>
      </c>
      <c r="H147" s="29" t="n">
        <v>45.84</v>
      </c>
      <c r="I147" s="30" t="s">
        <v>31</v>
      </c>
      <c r="J147" s="31" t="n">
        <v>1.2034</v>
      </c>
      <c r="K147" s="32" t="n">
        <f aca="false">(ROUND(G147*J147,2))</f>
        <v>46.34</v>
      </c>
      <c r="L147" s="32" t="n">
        <f aca="false">F147*K147</f>
        <v>139.02</v>
      </c>
      <c r="M147" s="0" t="n">
        <v>0.840006472773593</v>
      </c>
      <c r="O147" s="117"/>
      <c r="P147" s="116" t="n">
        <v>0</v>
      </c>
      <c r="R147" s="137" t="n">
        <v>3</v>
      </c>
      <c r="S147" s="119" t="n">
        <v>139.02</v>
      </c>
    </row>
    <row r="148" customFormat="false" ht="23.85" hidden="false" customHeight="false" outlineLevel="0" collapsed="false">
      <c r="A148" s="15" t="s">
        <v>417</v>
      </c>
      <c r="B148" s="25" t="s">
        <v>28</v>
      </c>
      <c r="C148" s="25" t="s">
        <v>418</v>
      </c>
      <c r="D148" s="26" t="s">
        <v>419</v>
      </c>
      <c r="E148" s="27" t="s">
        <v>50</v>
      </c>
      <c r="F148" s="28" t="n">
        <v>13</v>
      </c>
      <c r="G148" s="28" t="n">
        <f aca="false">M148*H148</f>
        <v>9.63487424271311</v>
      </c>
      <c r="H148" s="29" t="n">
        <v>11.47</v>
      </c>
      <c r="I148" s="30" t="s">
        <v>31</v>
      </c>
      <c r="J148" s="31" t="n">
        <v>1.2034</v>
      </c>
      <c r="K148" s="32" t="n">
        <f aca="false">(ROUND(G148*J148,2))</f>
        <v>11.59</v>
      </c>
      <c r="L148" s="32" t="n">
        <f aca="false">F148*K148</f>
        <v>150.67</v>
      </c>
      <c r="M148" s="0" t="n">
        <v>0.840006472773593</v>
      </c>
      <c r="O148" s="117"/>
      <c r="P148" s="116" t="n">
        <v>0</v>
      </c>
      <c r="R148" s="137" t="n">
        <v>13</v>
      </c>
      <c r="S148" s="119" t="n">
        <v>150.67</v>
      </c>
    </row>
    <row r="149" customFormat="false" ht="35.05" hidden="false" customHeight="false" outlineLevel="0" collapsed="false">
      <c r="A149" s="15" t="s">
        <v>420</v>
      </c>
      <c r="B149" s="25" t="s">
        <v>28</v>
      </c>
      <c r="C149" s="25" t="s">
        <v>421</v>
      </c>
      <c r="D149" s="26" t="s">
        <v>422</v>
      </c>
      <c r="E149" s="27" t="s">
        <v>50</v>
      </c>
      <c r="F149" s="28" t="n">
        <v>7</v>
      </c>
      <c r="G149" s="28" t="n">
        <f aca="false">M149*H149</f>
        <v>15.9433228532428</v>
      </c>
      <c r="H149" s="29" t="n">
        <v>18.98</v>
      </c>
      <c r="I149" s="30" t="s">
        <v>31</v>
      </c>
      <c r="J149" s="31" t="n">
        <v>1.2034</v>
      </c>
      <c r="K149" s="32" t="n">
        <f aca="false">(ROUND(G149*J149,2))</f>
        <v>19.19</v>
      </c>
      <c r="L149" s="32" t="n">
        <f aca="false">F149*K149</f>
        <v>134.33</v>
      </c>
      <c r="M149" s="0" t="n">
        <v>0.840006472773593</v>
      </c>
      <c r="O149" s="117"/>
      <c r="P149" s="116" t="n">
        <v>0</v>
      </c>
      <c r="R149" s="137" t="n">
        <v>7</v>
      </c>
      <c r="S149" s="119" t="n">
        <v>134.33</v>
      </c>
    </row>
    <row r="150" customFormat="false" ht="23.85" hidden="false" customHeight="false" outlineLevel="0" collapsed="false">
      <c r="A150" s="15" t="s">
        <v>423</v>
      </c>
      <c r="B150" s="25" t="s">
        <v>28</v>
      </c>
      <c r="C150" s="25" t="s">
        <v>424</v>
      </c>
      <c r="D150" s="26" t="s">
        <v>425</v>
      </c>
      <c r="E150" s="27" t="s">
        <v>50</v>
      </c>
      <c r="F150" s="28" t="n">
        <v>6</v>
      </c>
      <c r="G150" s="28" t="n">
        <f aca="false">M150*H150</f>
        <v>11.3988878355377</v>
      </c>
      <c r="H150" s="29" t="n">
        <v>13.57</v>
      </c>
      <c r="I150" s="30" t="s">
        <v>31</v>
      </c>
      <c r="J150" s="31" t="n">
        <v>1.2034</v>
      </c>
      <c r="K150" s="32" t="n">
        <f aca="false">(ROUND(G150*J150,2))</f>
        <v>13.72</v>
      </c>
      <c r="L150" s="32" t="n">
        <f aca="false">F150*K150</f>
        <v>82.32</v>
      </c>
      <c r="M150" s="0" t="n">
        <v>0.840006472773593</v>
      </c>
      <c r="O150" s="117"/>
      <c r="P150" s="116" t="n">
        <v>0</v>
      </c>
      <c r="R150" s="137" t="n">
        <v>6</v>
      </c>
      <c r="S150" s="119" t="n">
        <v>82.32</v>
      </c>
    </row>
    <row r="151" customFormat="false" ht="35.05" hidden="false" customHeight="false" outlineLevel="0" collapsed="false">
      <c r="A151" s="15" t="s">
        <v>426</v>
      </c>
      <c r="B151" s="25" t="s">
        <v>28</v>
      </c>
      <c r="C151" s="25" t="s">
        <v>427</v>
      </c>
      <c r="D151" s="26" t="s">
        <v>428</v>
      </c>
      <c r="E151" s="27" t="s">
        <v>50</v>
      </c>
      <c r="F151" s="28" t="n">
        <v>5</v>
      </c>
      <c r="G151" s="28" t="n">
        <f aca="false">M151*H151</f>
        <v>8.12286259172064</v>
      </c>
      <c r="H151" s="29" t="n">
        <v>9.67</v>
      </c>
      <c r="I151" s="30" t="s">
        <v>31</v>
      </c>
      <c r="J151" s="31" t="n">
        <v>1.2034</v>
      </c>
      <c r="K151" s="32" t="n">
        <f aca="false">(ROUND(G151*J151,2))</f>
        <v>9.78</v>
      </c>
      <c r="L151" s="32" t="n">
        <f aca="false">F151*K151</f>
        <v>48.9</v>
      </c>
      <c r="M151" s="0" t="n">
        <v>0.840006472773593</v>
      </c>
      <c r="O151" s="117"/>
      <c r="P151" s="116" t="n">
        <v>0</v>
      </c>
      <c r="R151" s="137" t="n">
        <v>5</v>
      </c>
      <c r="S151" s="119" t="n">
        <v>48.9</v>
      </c>
    </row>
    <row r="152" customFormat="false" ht="23.85" hidden="false" customHeight="false" outlineLevel="0" collapsed="false">
      <c r="A152" s="15" t="s">
        <v>429</v>
      </c>
      <c r="B152" s="25" t="s">
        <v>28</v>
      </c>
      <c r="C152" s="25" t="s">
        <v>430</v>
      </c>
      <c r="D152" s="26" t="s">
        <v>431</v>
      </c>
      <c r="E152" s="27" t="s">
        <v>54</v>
      </c>
      <c r="F152" s="28" t="n">
        <v>90</v>
      </c>
      <c r="G152" s="28" t="n">
        <f aca="false">M152*H152</f>
        <v>16.9345304911156</v>
      </c>
      <c r="H152" s="29" t="n">
        <v>20.16</v>
      </c>
      <c r="I152" s="30" t="s">
        <v>31</v>
      </c>
      <c r="J152" s="31" t="n">
        <v>1.2034</v>
      </c>
      <c r="K152" s="32" t="n">
        <f aca="false">(ROUND(G152*J152,2))</f>
        <v>20.38</v>
      </c>
      <c r="L152" s="32" t="n">
        <f aca="false">F152*K152</f>
        <v>1834.2</v>
      </c>
      <c r="M152" s="0" t="n">
        <v>0.840006472773593</v>
      </c>
      <c r="O152" s="117"/>
      <c r="P152" s="116" t="n">
        <v>0</v>
      </c>
      <c r="R152" s="137" t="n">
        <v>90</v>
      </c>
      <c r="S152" s="119" t="n">
        <v>1834.2</v>
      </c>
    </row>
    <row r="153" customFormat="false" ht="23.85" hidden="false" customHeight="false" outlineLevel="0" collapsed="false">
      <c r="A153" s="15" t="s">
        <v>432</v>
      </c>
      <c r="B153" s="25" t="s">
        <v>28</v>
      </c>
      <c r="C153" s="25" t="s">
        <v>433</v>
      </c>
      <c r="D153" s="26" t="s">
        <v>434</v>
      </c>
      <c r="E153" s="27" t="s">
        <v>50</v>
      </c>
      <c r="F153" s="28" t="n">
        <v>15</v>
      </c>
      <c r="G153" s="28" t="n">
        <f aca="false">M153*H153</f>
        <v>8.4168648571914</v>
      </c>
      <c r="H153" s="29" t="n">
        <v>10.02</v>
      </c>
      <c r="I153" s="30" t="s">
        <v>31</v>
      </c>
      <c r="J153" s="31" t="n">
        <v>1.2034</v>
      </c>
      <c r="K153" s="32" t="n">
        <f aca="false">(ROUND(G153*J153,2))</f>
        <v>10.13</v>
      </c>
      <c r="L153" s="32" t="n">
        <f aca="false">F153*K153</f>
        <v>151.95</v>
      </c>
      <c r="M153" s="0" t="n">
        <v>0.840006472773593</v>
      </c>
      <c r="O153" s="117"/>
      <c r="P153" s="116" t="n">
        <v>0</v>
      </c>
      <c r="R153" s="137" t="n">
        <v>15</v>
      </c>
      <c r="S153" s="119" t="n">
        <v>151.95</v>
      </c>
    </row>
    <row r="154" customFormat="false" ht="35.05" hidden="false" customHeight="false" outlineLevel="0" collapsed="false">
      <c r="A154" s="15" t="s">
        <v>435</v>
      </c>
      <c r="B154" s="25" t="s">
        <v>28</v>
      </c>
      <c r="C154" s="25" t="s">
        <v>436</v>
      </c>
      <c r="D154" s="26" t="s">
        <v>437</v>
      </c>
      <c r="E154" s="27" t="s">
        <v>50</v>
      </c>
      <c r="F154" s="28" t="n">
        <v>1</v>
      </c>
      <c r="G154" s="28" t="n">
        <f aca="false">M154*H154</f>
        <v>8.32446414518631</v>
      </c>
      <c r="H154" s="29" t="n">
        <v>9.91</v>
      </c>
      <c r="I154" s="30" t="s">
        <v>31</v>
      </c>
      <c r="J154" s="31" t="n">
        <v>1.2034</v>
      </c>
      <c r="K154" s="32" t="n">
        <f aca="false">(ROUND(G154*J154,2))</f>
        <v>10.02</v>
      </c>
      <c r="L154" s="32" t="n">
        <f aca="false">F154*K154</f>
        <v>10.02</v>
      </c>
      <c r="M154" s="0" t="n">
        <v>0.840006472773593</v>
      </c>
      <c r="O154" s="117"/>
      <c r="P154" s="116" t="n">
        <v>0</v>
      </c>
      <c r="R154" s="137" t="n">
        <v>1</v>
      </c>
      <c r="S154" s="119" t="n">
        <v>10.02</v>
      </c>
    </row>
    <row r="155" customFormat="false" ht="13.8" hidden="false" customHeight="false" outlineLevel="0" collapsed="false">
      <c r="A155" s="15" t="s">
        <v>438</v>
      </c>
      <c r="B155" s="16" t="s">
        <v>28</v>
      </c>
      <c r="C155" s="17"/>
      <c r="D155" s="120" t="s">
        <v>439</v>
      </c>
      <c r="E155" s="18" t="s">
        <v>30</v>
      </c>
      <c r="F155" s="19"/>
      <c r="G155" s="19"/>
      <c r="H155" s="20"/>
      <c r="I155" s="21" t="s">
        <v>31</v>
      </c>
      <c r="J155" s="33" t="n">
        <v>1.2034</v>
      </c>
      <c r="K155" s="23"/>
      <c r="L155" s="24" t="n">
        <f aca="false">SUM(L156:L166)</f>
        <v>7805.68</v>
      </c>
      <c r="M155" s="0" t="n">
        <v>0.840006472773593</v>
      </c>
      <c r="O155" s="111"/>
      <c r="P155" s="121" t="n">
        <f aca="false">SUM(P156:P166)</f>
        <v>0</v>
      </c>
      <c r="R155" s="113"/>
      <c r="S155" s="121" t="n">
        <f aca="false">SUM(S156:S166)</f>
        <v>7805.68</v>
      </c>
    </row>
    <row r="156" customFormat="false" ht="35.05" hidden="false" customHeight="false" outlineLevel="0" collapsed="false">
      <c r="A156" s="15" t="s">
        <v>440</v>
      </c>
      <c r="B156" s="25" t="s">
        <v>28</v>
      </c>
      <c r="C156" s="25" t="s">
        <v>441</v>
      </c>
      <c r="D156" s="26" t="s">
        <v>442</v>
      </c>
      <c r="E156" s="27" t="s">
        <v>54</v>
      </c>
      <c r="F156" s="28" t="n">
        <v>12</v>
      </c>
      <c r="G156" s="28" t="n">
        <f aca="false">M156*H156</f>
        <v>23.8057834384036</v>
      </c>
      <c r="H156" s="29" t="n">
        <v>28.34</v>
      </c>
      <c r="I156" s="30" t="s">
        <v>31</v>
      </c>
      <c r="J156" s="31" t="n">
        <v>1.2034</v>
      </c>
      <c r="K156" s="32" t="n">
        <f aca="false">(ROUND(G156*J156,2))</f>
        <v>28.65</v>
      </c>
      <c r="L156" s="32" t="n">
        <f aca="false">F156*K156</f>
        <v>343.8</v>
      </c>
      <c r="M156" s="0" t="n">
        <v>0.840006472773593</v>
      </c>
      <c r="O156" s="117"/>
      <c r="P156" s="116" t="n">
        <v>0</v>
      </c>
      <c r="R156" s="137" t="n">
        <v>12</v>
      </c>
      <c r="S156" s="119" t="n">
        <v>343.8</v>
      </c>
    </row>
    <row r="157" customFormat="false" ht="35.05" hidden="false" customHeight="false" outlineLevel="0" collapsed="false">
      <c r="A157" s="15" t="s">
        <v>443</v>
      </c>
      <c r="B157" s="25" t="s">
        <v>28</v>
      </c>
      <c r="C157" s="25" t="s">
        <v>444</v>
      </c>
      <c r="D157" s="26" t="s">
        <v>445</v>
      </c>
      <c r="E157" s="27" t="s">
        <v>54</v>
      </c>
      <c r="F157" s="28" t="n">
        <v>1</v>
      </c>
      <c r="G157" s="28" t="n">
        <f aca="false">M157*H157</f>
        <v>29.6606285536356</v>
      </c>
      <c r="H157" s="29" t="n">
        <v>35.31</v>
      </c>
      <c r="I157" s="30" t="s">
        <v>31</v>
      </c>
      <c r="J157" s="31" t="n">
        <v>1.2034</v>
      </c>
      <c r="K157" s="32" t="n">
        <f aca="false">(ROUND(G157*J157,2))</f>
        <v>35.69</v>
      </c>
      <c r="L157" s="32" t="n">
        <f aca="false">F157*K157</f>
        <v>35.69</v>
      </c>
      <c r="M157" s="0" t="n">
        <v>0.840006472773593</v>
      </c>
      <c r="O157" s="117"/>
      <c r="P157" s="116" t="n">
        <v>0</v>
      </c>
      <c r="R157" s="137" t="n">
        <v>1</v>
      </c>
      <c r="S157" s="119" t="n">
        <v>35.69</v>
      </c>
    </row>
    <row r="158" customFormat="false" ht="35.05" hidden="false" customHeight="false" outlineLevel="0" collapsed="false">
      <c r="A158" s="15" t="s">
        <v>446</v>
      </c>
      <c r="B158" s="25" t="s">
        <v>28</v>
      </c>
      <c r="C158" s="25" t="s">
        <v>447</v>
      </c>
      <c r="D158" s="26" t="s">
        <v>448</v>
      </c>
      <c r="E158" s="27" t="s">
        <v>54</v>
      </c>
      <c r="F158" s="28" t="n">
        <v>84</v>
      </c>
      <c r="G158" s="28" t="n">
        <f aca="false">M158*H158</f>
        <v>33.146655415646</v>
      </c>
      <c r="H158" s="29" t="n">
        <v>39.46</v>
      </c>
      <c r="I158" s="30" t="s">
        <v>31</v>
      </c>
      <c r="J158" s="31" t="n">
        <v>1.2034</v>
      </c>
      <c r="K158" s="32" t="n">
        <f aca="false">(ROUND(G158*J158,2))</f>
        <v>39.89</v>
      </c>
      <c r="L158" s="32" t="n">
        <f aca="false">F158*K158</f>
        <v>3350.76</v>
      </c>
      <c r="M158" s="0" t="n">
        <v>0.840006472773593</v>
      </c>
      <c r="O158" s="117"/>
      <c r="P158" s="116" t="n">
        <v>0</v>
      </c>
      <c r="R158" s="137" t="n">
        <v>84</v>
      </c>
      <c r="S158" s="119" t="n">
        <v>3350.76</v>
      </c>
    </row>
    <row r="159" customFormat="false" ht="23.85" hidden="false" customHeight="false" outlineLevel="0" collapsed="false">
      <c r="A159" s="15" t="s">
        <v>449</v>
      </c>
      <c r="B159" s="25" t="s">
        <v>28</v>
      </c>
      <c r="C159" s="25" t="s">
        <v>450</v>
      </c>
      <c r="D159" s="26" t="s">
        <v>451</v>
      </c>
      <c r="E159" s="27" t="s">
        <v>50</v>
      </c>
      <c r="F159" s="28" t="n">
        <v>1</v>
      </c>
      <c r="G159" s="28" t="n">
        <f aca="false">M159*H159</f>
        <v>302.351929810127</v>
      </c>
      <c r="H159" s="29" t="n">
        <v>359.94</v>
      </c>
      <c r="I159" s="30" t="s">
        <v>31</v>
      </c>
      <c r="J159" s="31" t="n">
        <v>1.2034</v>
      </c>
      <c r="K159" s="32" t="n">
        <f aca="false">(ROUND(G159*J159,2))</f>
        <v>363.85</v>
      </c>
      <c r="L159" s="32" t="n">
        <f aca="false">F159*K159</f>
        <v>363.85</v>
      </c>
      <c r="M159" s="0" t="n">
        <v>0.840006472773593</v>
      </c>
      <c r="O159" s="117"/>
      <c r="P159" s="116" t="n">
        <v>0</v>
      </c>
      <c r="R159" s="137" t="n">
        <v>1</v>
      </c>
      <c r="S159" s="119" t="n">
        <v>363.85</v>
      </c>
    </row>
    <row r="160" customFormat="false" ht="35.05" hidden="false" customHeight="false" outlineLevel="0" collapsed="false">
      <c r="A160" s="15" t="s">
        <v>452</v>
      </c>
      <c r="B160" s="25" t="s">
        <v>28</v>
      </c>
      <c r="C160" s="25" t="s">
        <v>453</v>
      </c>
      <c r="D160" s="26" t="s">
        <v>454</v>
      </c>
      <c r="E160" s="27" t="s">
        <v>50</v>
      </c>
      <c r="F160" s="28" t="n">
        <v>6</v>
      </c>
      <c r="G160" s="28" t="n">
        <f aca="false">M160*H160</f>
        <v>383.219352944041</v>
      </c>
      <c r="H160" s="29" t="n">
        <v>456.21</v>
      </c>
      <c r="I160" s="30" t="s">
        <v>31</v>
      </c>
      <c r="J160" s="31" t="n">
        <v>1.2034</v>
      </c>
      <c r="K160" s="32" t="n">
        <f aca="false">(ROUND(G160*J160,2))</f>
        <v>461.17</v>
      </c>
      <c r="L160" s="32" t="n">
        <f aca="false">F160*K160</f>
        <v>2767.02</v>
      </c>
      <c r="M160" s="0" t="n">
        <v>0.840006472773593</v>
      </c>
      <c r="O160" s="117"/>
      <c r="P160" s="116" t="n">
        <v>0</v>
      </c>
      <c r="R160" s="137" t="n">
        <v>6</v>
      </c>
      <c r="S160" s="119" t="n">
        <v>2767.02</v>
      </c>
    </row>
    <row r="161" customFormat="false" ht="35.05" hidden="false" customHeight="false" outlineLevel="0" collapsed="false">
      <c r="A161" s="15" t="s">
        <v>455</v>
      </c>
      <c r="B161" s="25" t="s">
        <v>28</v>
      </c>
      <c r="C161" s="25" t="s">
        <v>456</v>
      </c>
      <c r="D161" s="26" t="s">
        <v>457</v>
      </c>
      <c r="E161" s="27" t="s">
        <v>50</v>
      </c>
      <c r="F161" s="28" t="n">
        <v>3</v>
      </c>
      <c r="G161" s="28" t="n">
        <f aca="false">M161*H161</f>
        <v>37.6742903038956</v>
      </c>
      <c r="H161" s="29" t="n">
        <v>44.85</v>
      </c>
      <c r="I161" s="30" t="s">
        <v>31</v>
      </c>
      <c r="J161" s="31" t="n">
        <v>1.2034</v>
      </c>
      <c r="K161" s="32" t="n">
        <f aca="false">(ROUND(G161*J161,2))</f>
        <v>45.34</v>
      </c>
      <c r="L161" s="32" t="n">
        <f aca="false">F161*K161</f>
        <v>136.02</v>
      </c>
      <c r="M161" s="0" t="n">
        <v>0.840006472773593</v>
      </c>
      <c r="O161" s="117"/>
      <c r="P161" s="116" t="n">
        <v>0</v>
      </c>
      <c r="R161" s="137" t="n">
        <v>3</v>
      </c>
      <c r="S161" s="119" t="n">
        <v>136.02</v>
      </c>
    </row>
    <row r="162" customFormat="false" ht="35.05" hidden="false" customHeight="false" outlineLevel="0" collapsed="false">
      <c r="A162" s="15" t="s">
        <v>458</v>
      </c>
      <c r="B162" s="25" t="s">
        <v>28</v>
      </c>
      <c r="C162" s="25" t="s">
        <v>459</v>
      </c>
      <c r="D162" s="26" t="s">
        <v>460</v>
      </c>
      <c r="E162" s="27" t="s">
        <v>50</v>
      </c>
      <c r="F162" s="28" t="n">
        <v>3</v>
      </c>
      <c r="G162" s="28" t="n">
        <f aca="false">M162*H162</f>
        <v>34.8350684259209</v>
      </c>
      <c r="H162" s="29" t="n">
        <v>41.47</v>
      </c>
      <c r="I162" s="30" t="s">
        <v>31</v>
      </c>
      <c r="J162" s="31" t="n">
        <v>1.2034</v>
      </c>
      <c r="K162" s="32" t="n">
        <f aca="false">(ROUND(G162*J162,2))</f>
        <v>41.92</v>
      </c>
      <c r="L162" s="32" t="n">
        <f aca="false">F162*K162</f>
        <v>125.76</v>
      </c>
      <c r="M162" s="0" t="n">
        <v>0.840006472773593</v>
      </c>
      <c r="O162" s="117"/>
      <c r="P162" s="116" t="n">
        <v>0</v>
      </c>
      <c r="R162" s="137" t="n">
        <v>3</v>
      </c>
      <c r="S162" s="119" t="n">
        <v>125.76</v>
      </c>
    </row>
    <row r="163" customFormat="false" ht="35.05" hidden="false" customHeight="false" outlineLevel="0" collapsed="false">
      <c r="A163" s="15" t="s">
        <v>461</v>
      </c>
      <c r="B163" s="25" t="s">
        <v>28</v>
      </c>
      <c r="C163" s="25" t="s">
        <v>462</v>
      </c>
      <c r="D163" s="26" t="s">
        <v>463</v>
      </c>
      <c r="E163" s="27" t="s">
        <v>50</v>
      </c>
      <c r="F163" s="28" t="n">
        <v>2</v>
      </c>
      <c r="G163" s="28" t="n">
        <f aca="false">M163*H163</f>
        <v>38.3126952232036</v>
      </c>
      <c r="H163" s="29" t="n">
        <v>45.61</v>
      </c>
      <c r="I163" s="30" t="s">
        <v>31</v>
      </c>
      <c r="J163" s="31" t="n">
        <v>1.2034</v>
      </c>
      <c r="K163" s="32" t="n">
        <f aca="false">(ROUND(G163*J163,2))</f>
        <v>46.11</v>
      </c>
      <c r="L163" s="32" t="n">
        <f aca="false">F163*K163</f>
        <v>92.22</v>
      </c>
      <c r="M163" s="0" t="n">
        <v>0.840006472773593</v>
      </c>
      <c r="O163" s="117"/>
      <c r="P163" s="116" t="n">
        <v>0</v>
      </c>
      <c r="R163" s="137" t="n">
        <v>2</v>
      </c>
      <c r="S163" s="119" t="n">
        <v>92.22</v>
      </c>
    </row>
    <row r="164" customFormat="false" ht="23.85" hidden="false" customHeight="false" outlineLevel="0" collapsed="false">
      <c r="A164" s="15" t="s">
        <v>464</v>
      </c>
      <c r="B164" s="25" t="s">
        <v>28</v>
      </c>
      <c r="C164" s="25" t="s">
        <v>465</v>
      </c>
      <c r="D164" s="26" t="s">
        <v>466</v>
      </c>
      <c r="E164" s="27" t="s">
        <v>50</v>
      </c>
      <c r="F164" s="28" t="n">
        <v>2</v>
      </c>
      <c r="G164" s="28" t="n">
        <f aca="false">M164*H164</f>
        <v>58.4728505697698</v>
      </c>
      <c r="H164" s="29" t="n">
        <v>69.61</v>
      </c>
      <c r="I164" s="30" t="s">
        <v>31</v>
      </c>
      <c r="J164" s="31" t="n">
        <v>1.2034</v>
      </c>
      <c r="K164" s="32" t="n">
        <f aca="false">(ROUND(G164*J164,2))</f>
        <v>70.37</v>
      </c>
      <c r="L164" s="32" t="n">
        <f aca="false">F164*K164</f>
        <v>140.74</v>
      </c>
      <c r="M164" s="0" t="n">
        <v>0.840006472773593</v>
      </c>
      <c r="O164" s="117"/>
      <c r="P164" s="116" t="n">
        <v>0</v>
      </c>
      <c r="R164" s="137" t="n">
        <v>2</v>
      </c>
      <c r="S164" s="119" t="n">
        <v>140.74</v>
      </c>
    </row>
    <row r="165" customFormat="false" ht="35.05" hidden="false" customHeight="false" outlineLevel="0" collapsed="false">
      <c r="A165" s="15" t="s">
        <v>467</v>
      </c>
      <c r="B165" s="25" t="s">
        <v>28</v>
      </c>
      <c r="C165" s="25" t="s">
        <v>468</v>
      </c>
      <c r="D165" s="26" t="s">
        <v>469</v>
      </c>
      <c r="E165" s="27" t="s">
        <v>50</v>
      </c>
      <c r="F165" s="28" t="n">
        <v>9</v>
      </c>
      <c r="G165" s="28" t="n">
        <f aca="false">M165*H165</f>
        <v>20.1097549581998</v>
      </c>
      <c r="H165" s="29" t="n">
        <v>23.94</v>
      </c>
      <c r="I165" s="30" t="s">
        <v>31</v>
      </c>
      <c r="J165" s="31" t="n">
        <v>1.2034</v>
      </c>
      <c r="K165" s="32" t="n">
        <f aca="false">(ROUND(G165*J165,2))</f>
        <v>24.2</v>
      </c>
      <c r="L165" s="32" t="n">
        <f aca="false">F165*K165</f>
        <v>217.8</v>
      </c>
      <c r="M165" s="0" t="n">
        <v>0.840006472773593</v>
      </c>
      <c r="O165" s="117"/>
      <c r="P165" s="116" t="n">
        <v>0</v>
      </c>
      <c r="R165" s="137" t="n">
        <v>9</v>
      </c>
      <c r="S165" s="119" t="n">
        <v>217.8</v>
      </c>
    </row>
    <row r="166" customFormat="false" ht="35.05" hidden="false" customHeight="false" outlineLevel="0" collapsed="false">
      <c r="A166" s="15" t="s">
        <v>470</v>
      </c>
      <c r="B166" s="25" t="s">
        <v>28</v>
      </c>
      <c r="C166" s="25" t="s">
        <v>471</v>
      </c>
      <c r="D166" s="26" t="s">
        <v>472</v>
      </c>
      <c r="E166" s="27" t="s">
        <v>50</v>
      </c>
      <c r="F166" s="28" t="n">
        <v>3</v>
      </c>
      <c r="G166" s="28" t="n">
        <f aca="false">M166*H166</f>
        <v>64.2688952319076</v>
      </c>
      <c r="H166" s="29" t="n">
        <v>76.51</v>
      </c>
      <c r="I166" s="30" t="s">
        <v>31</v>
      </c>
      <c r="J166" s="31" t="n">
        <v>1.2034</v>
      </c>
      <c r="K166" s="32" t="n">
        <f aca="false">(ROUND(G166*J166,2))</f>
        <v>77.34</v>
      </c>
      <c r="L166" s="32" t="n">
        <f aca="false">F166*K166</f>
        <v>232.02</v>
      </c>
      <c r="M166" s="0" t="n">
        <v>0.840006472773593</v>
      </c>
      <c r="O166" s="117"/>
      <c r="P166" s="116" t="n">
        <v>0</v>
      </c>
      <c r="R166" s="137" t="n">
        <v>3</v>
      </c>
      <c r="S166" s="119" t="n">
        <v>232.02</v>
      </c>
    </row>
    <row r="167" customFormat="false" ht="13.8" hidden="false" customHeight="false" outlineLevel="0" collapsed="false">
      <c r="A167" s="15" t="s">
        <v>473</v>
      </c>
      <c r="B167" s="16" t="s">
        <v>28</v>
      </c>
      <c r="C167" s="17"/>
      <c r="D167" s="120" t="s">
        <v>474</v>
      </c>
      <c r="E167" s="18" t="s">
        <v>30</v>
      </c>
      <c r="F167" s="19"/>
      <c r="G167" s="19"/>
      <c r="H167" s="20"/>
      <c r="I167" s="21" t="s">
        <v>31</v>
      </c>
      <c r="J167" s="33" t="n">
        <v>1.2034</v>
      </c>
      <c r="K167" s="23"/>
      <c r="L167" s="24" t="n">
        <f aca="false">SUM(L168:L170)</f>
        <v>3865.89</v>
      </c>
      <c r="M167" s="0" t="n">
        <v>0.840006472773593</v>
      </c>
      <c r="O167" s="111"/>
      <c r="P167" s="121" t="n">
        <f aca="false">SUM(P168:P170)</f>
        <v>0</v>
      </c>
      <c r="R167" s="113"/>
      <c r="S167" s="121" t="n">
        <f aca="false">SUM(S168:S170)</f>
        <v>3865.89</v>
      </c>
    </row>
    <row r="168" customFormat="false" ht="35.05" hidden="false" customHeight="false" outlineLevel="0" collapsed="false">
      <c r="A168" s="15" t="s">
        <v>475</v>
      </c>
      <c r="B168" s="25" t="s">
        <v>28</v>
      </c>
      <c r="C168" s="25" t="s">
        <v>476</v>
      </c>
      <c r="D168" s="26" t="s">
        <v>477</v>
      </c>
      <c r="E168" s="27" t="s">
        <v>50</v>
      </c>
      <c r="F168" s="28" t="n">
        <v>3</v>
      </c>
      <c r="G168" s="28" t="n">
        <f aca="false">M168*H168</f>
        <v>455.594310638214</v>
      </c>
      <c r="H168" s="29" t="n">
        <v>542.37</v>
      </c>
      <c r="I168" s="30" t="s">
        <v>31</v>
      </c>
      <c r="J168" s="31" t="n">
        <v>1.2034</v>
      </c>
      <c r="K168" s="32" t="n">
        <f aca="false">(ROUND(G168*J168,2))</f>
        <v>548.26</v>
      </c>
      <c r="L168" s="32" t="n">
        <f aca="false">F168*K168</f>
        <v>1644.78</v>
      </c>
      <c r="M168" s="0" t="n">
        <v>0.840006472773593</v>
      </c>
      <c r="O168" s="117"/>
      <c r="P168" s="116" t="n">
        <v>0</v>
      </c>
      <c r="R168" s="137" t="n">
        <v>3</v>
      </c>
      <c r="S168" s="119" t="n">
        <v>1644.78</v>
      </c>
    </row>
    <row r="169" customFormat="false" ht="46.25" hidden="false" customHeight="false" outlineLevel="0" collapsed="false">
      <c r="A169" s="15" t="s">
        <v>478</v>
      </c>
      <c r="B169" s="25" t="s">
        <v>28</v>
      </c>
      <c r="C169" s="25" t="s">
        <v>479</v>
      </c>
      <c r="D169" s="26" t="s">
        <v>480</v>
      </c>
      <c r="E169" s="27" t="s">
        <v>50</v>
      </c>
      <c r="F169" s="28" t="n">
        <v>1</v>
      </c>
      <c r="G169" s="28" t="n">
        <f aca="false">M169*H169</f>
        <v>1064.63260365798</v>
      </c>
      <c r="H169" s="29" t="n">
        <v>1267.41</v>
      </c>
      <c r="I169" s="30" t="s">
        <v>31</v>
      </c>
      <c r="J169" s="31" t="n">
        <v>1.2034</v>
      </c>
      <c r="K169" s="32" t="n">
        <f aca="false">(ROUND(G169*J169,2))</f>
        <v>1281.18</v>
      </c>
      <c r="L169" s="32" t="n">
        <f aca="false">F169*K169</f>
        <v>1281.18</v>
      </c>
      <c r="M169" s="0" t="n">
        <v>0.840006472773593</v>
      </c>
      <c r="O169" s="117"/>
      <c r="P169" s="116" t="n">
        <v>0</v>
      </c>
      <c r="R169" s="137" t="n">
        <v>1</v>
      </c>
      <c r="S169" s="119" t="n">
        <v>1281.18</v>
      </c>
    </row>
    <row r="170" customFormat="false" ht="46.25" hidden="false" customHeight="false" outlineLevel="0" collapsed="false">
      <c r="A170" s="15" t="s">
        <v>481</v>
      </c>
      <c r="B170" s="25" t="s">
        <v>28</v>
      </c>
      <c r="C170" s="25" t="s">
        <v>482</v>
      </c>
      <c r="D170" s="26" t="s">
        <v>483</v>
      </c>
      <c r="E170" s="27" t="s">
        <v>50</v>
      </c>
      <c r="F170" s="28" t="n">
        <v>3</v>
      </c>
      <c r="G170" s="28" t="n">
        <f aca="false">M170*H170</f>
        <v>260.351606171447</v>
      </c>
      <c r="H170" s="29" t="n">
        <v>309.94</v>
      </c>
      <c r="I170" s="30" t="s">
        <v>31</v>
      </c>
      <c r="J170" s="31" t="n">
        <v>1.2034</v>
      </c>
      <c r="K170" s="32" t="n">
        <f aca="false">(ROUND(G170*J170,2))</f>
        <v>313.31</v>
      </c>
      <c r="L170" s="32" t="n">
        <f aca="false">F170*K170</f>
        <v>939.93</v>
      </c>
      <c r="M170" s="0" t="n">
        <v>0.840006472773593</v>
      </c>
      <c r="O170" s="117"/>
      <c r="P170" s="116" t="n">
        <v>0</v>
      </c>
      <c r="R170" s="137" t="n">
        <v>3</v>
      </c>
      <c r="S170" s="119" t="n">
        <v>939.93</v>
      </c>
    </row>
    <row r="171" customFormat="false" ht="13.8" hidden="false" customHeight="false" outlineLevel="0" collapsed="false">
      <c r="A171" s="15" t="s">
        <v>484</v>
      </c>
      <c r="B171" s="16" t="s">
        <v>28</v>
      </c>
      <c r="C171" s="17"/>
      <c r="D171" s="120" t="s">
        <v>485</v>
      </c>
      <c r="E171" s="18" t="s">
        <v>30</v>
      </c>
      <c r="F171" s="19"/>
      <c r="G171" s="19"/>
      <c r="H171" s="20"/>
      <c r="I171" s="21" t="s">
        <v>31</v>
      </c>
      <c r="J171" s="33" t="n">
        <v>1.2034</v>
      </c>
      <c r="K171" s="23"/>
      <c r="L171" s="24" t="n">
        <f aca="false">SUM(L172:L174)</f>
        <v>32197.83</v>
      </c>
      <c r="M171" s="0" t="n">
        <v>0.840006472773593</v>
      </c>
      <c r="O171" s="111"/>
      <c r="P171" s="121" t="n">
        <f aca="false">SUM(P172:P174)</f>
        <v>0</v>
      </c>
      <c r="R171" s="113"/>
      <c r="S171" s="121" t="n">
        <f aca="false">SUM(S172:S174)</f>
        <v>32197.83</v>
      </c>
    </row>
    <row r="172" customFormat="false" ht="23.85" hidden="false" customHeight="false" outlineLevel="0" collapsed="false">
      <c r="A172" s="15" t="s">
        <v>486</v>
      </c>
      <c r="B172" s="25" t="s">
        <v>28</v>
      </c>
      <c r="C172" s="25" t="s">
        <v>487</v>
      </c>
      <c r="D172" s="26" t="s">
        <v>488</v>
      </c>
      <c r="E172" s="27" t="s">
        <v>50</v>
      </c>
      <c r="F172" s="28" t="n">
        <v>7</v>
      </c>
      <c r="G172" s="28" t="n">
        <f aca="false">M172*H172</f>
        <v>3627.39995137821</v>
      </c>
      <c r="H172" s="29" t="n">
        <v>4318.3</v>
      </c>
      <c r="I172" s="30" t="s">
        <v>31</v>
      </c>
      <c r="J172" s="31" t="n">
        <v>1.2034</v>
      </c>
      <c r="K172" s="32" t="n">
        <f aca="false">(ROUND(G172*J172,2))</f>
        <v>4365.21</v>
      </c>
      <c r="L172" s="32" t="n">
        <f aca="false">F172*K172</f>
        <v>30556.47</v>
      </c>
      <c r="M172" s="0" t="n">
        <v>0.840006472773593</v>
      </c>
      <c r="O172" s="117"/>
      <c r="P172" s="116" t="n">
        <v>0</v>
      </c>
      <c r="R172" s="137" t="n">
        <v>7</v>
      </c>
      <c r="S172" s="119" t="n">
        <v>30556.47</v>
      </c>
    </row>
    <row r="173" customFormat="false" ht="35.05" hidden="false" customHeight="false" outlineLevel="0" collapsed="false">
      <c r="A173" s="15" t="s">
        <v>489</v>
      </c>
      <c r="B173" s="25" t="s">
        <v>28</v>
      </c>
      <c r="C173" s="25" t="s">
        <v>490</v>
      </c>
      <c r="D173" s="26" t="s">
        <v>491</v>
      </c>
      <c r="E173" s="27" t="s">
        <v>54</v>
      </c>
      <c r="F173" s="28" t="n">
        <v>28</v>
      </c>
      <c r="G173" s="28" t="n">
        <f aca="false">M173*H173</f>
        <v>37.3718879736972</v>
      </c>
      <c r="H173" s="29" t="n">
        <v>44.49</v>
      </c>
      <c r="I173" s="30" t="s">
        <v>31</v>
      </c>
      <c r="J173" s="31" t="n">
        <v>1.2034</v>
      </c>
      <c r="K173" s="32" t="n">
        <f aca="false">(ROUND(G173*J173,2))</f>
        <v>44.97</v>
      </c>
      <c r="L173" s="32" t="n">
        <f aca="false">F173*K173</f>
        <v>1259.16</v>
      </c>
      <c r="M173" s="0" t="n">
        <v>0.840006472773593</v>
      </c>
      <c r="O173" s="117"/>
      <c r="P173" s="116" t="n">
        <v>0</v>
      </c>
      <c r="R173" s="137" t="n">
        <v>28</v>
      </c>
      <c r="S173" s="119" t="n">
        <v>1259.16</v>
      </c>
    </row>
    <row r="174" customFormat="false" ht="23.85" hidden="false" customHeight="false" outlineLevel="0" collapsed="false">
      <c r="A174" s="15" t="s">
        <v>492</v>
      </c>
      <c r="B174" s="25" t="s">
        <v>28</v>
      </c>
      <c r="C174" s="25" t="s">
        <v>493</v>
      </c>
      <c r="D174" s="26" t="s">
        <v>494</v>
      </c>
      <c r="E174" s="27" t="s">
        <v>54</v>
      </c>
      <c r="F174" s="28" t="n">
        <v>21</v>
      </c>
      <c r="G174" s="28" t="n">
        <f aca="false">M174*H174</f>
        <v>15.1201165099247</v>
      </c>
      <c r="H174" s="29" t="n">
        <v>18</v>
      </c>
      <c r="I174" s="30" t="s">
        <v>31</v>
      </c>
      <c r="J174" s="31" t="n">
        <v>1.2034</v>
      </c>
      <c r="K174" s="32" t="n">
        <f aca="false">(ROUND(G174*J174,2))</f>
        <v>18.2</v>
      </c>
      <c r="L174" s="32" t="n">
        <f aca="false">F174*K174</f>
        <v>382.2</v>
      </c>
      <c r="M174" s="0" t="n">
        <v>0.840006472773593</v>
      </c>
      <c r="O174" s="117"/>
      <c r="P174" s="116" t="n">
        <v>0</v>
      </c>
      <c r="R174" s="137" t="n">
        <v>21</v>
      </c>
      <c r="S174" s="119" t="n">
        <v>382.2</v>
      </c>
    </row>
    <row r="175" customFormat="false" ht="13.8" hidden="false" customHeight="false" outlineLevel="0" collapsed="false">
      <c r="A175" s="15" t="s">
        <v>495</v>
      </c>
      <c r="B175" s="16" t="s">
        <v>28</v>
      </c>
      <c r="C175" s="17"/>
      <c r="D175" s="120" t="s">
        <v>496</v>
      </c>
      <c r="E175" s="18" t="s">
        <v>30</v>
      </c>
      <c r="F175" s="19"/>
      <c r="G175" s="19"/>
      <c r="H175" s="20"/>
      <c r="I175" s="21" t="s">
        <v>31</v>
      </c>
      <c r="J175" s="33" t="n">
        <v>1.2034</v>
      </c>
      <c r="K175" s="23"/>
      <c r="L175" s="24" t="n">
        <f aca="false">SUM(L176:L179)</f>
        <v>17333.68</v>
      </c>
      <c r="M175" s="0" t="n">
        <v>0.840006472773593</v>
      </c>
      <c r="P175" s="138" t="n">
        <f aca="false">SUM(P176:P179)</f>
        <v>0</v>
      </c>
      <c r="R175" s="130"/>
      <c r="S175" s="121" t="n">
        <f aca="false">SUM(S176:S179)</f>
        <v>17333.7</v>
      </c>
    </row>
    <row r="176" customFormat="false" ht="23.85" hidden="false" customHeight="false" outlineLevel="0" collapsed="false">
      <c r="A176" s="15" t="s">
        <v>497</v>
      </c>
      <c r="B176" s="34" t="s">
        <v>28</v>
      </c>
      <c r="C176" s="34" t="s">
        <v>498</v>
      </c>
      <c r="D176" s="35" t="s">
        <v>499</v>
      </c>
      <c r="E176" s="36" t="s">
        <v>54</v>
      </c>
      <c r="F176" s="19" t="n">
        <v>75</v>
      </c>
      <c r="G176" s="19" t="n">
        <f aca="false">M176*H176</f>
        <v>139.558675386605</v>
      </c>
      <c r="H176" s="20" t="n">
        <v>166.14</v>
      </c>
      <c r="I176" s="21" t="s">
        <v>31</v>
      </c>
      <c r="J176" s="33" t="n">
        <v>1.2034</v>
      </c>
      <c r="K176" s="32" t="n">
        <f aca="false">(ROUND(G176*J176,2))</f>
        <v>167.94</v>
      </c>
      <c r="L176" s="32" t="n">
        <f aca="false">F176*K176</f>
        <v>12595.5</v>
      </c>
      <c r="M176" s="0" t="n">
        <v>0.840006472773593</v>
      </c>
      <c r="O176" s="139"/>
      <c r="P176" s="116" t="n">
        <v>0</v>
      </c>
      <c r="R176" s="140" t="n">
        <v>75</v>
      </c>
      <c r="S176" s="119" t="n">
        <v>12595.5</v>
      </c>
    </row>
    <row r="177" customFormat="false" ht="23.85" hidden="false" customHeight="false" outlineLevel="0" collapsed="false">
      <c r="A177" s="15" t="s">
        <v>500</v>
      </c>
      <c r="B177" s="34" t="s">
        <v>28</v>
      </c>
      <c r="C177" s="34" t="s">
        <v>501</v>
      </c>
      <c r="D177" s="35" t="s">
        <v>502</v>
      </c>
      <c r="E177" s="36" t="s">
        <v>50</v>
      </c>
      <c r="F177" s="19" t="n">
        <v>6</v>
      </c>
      <c r="G177" s="19" t="n">
        <f aca="false">M177*H177</f>
        <v>347.871880569728</v>
      </c>
      <c r="H177" s="20" t="n">
        <v>414.13</v>
      </c>
      <c r="I177" s="21" t="s">
        <v>31</v>
      </c>
      <c r="J177" s="33" t="n">
        <v>1.2034</v>
      </c>
      <c r="K177" s="32" t="n">
        <f aca="false">(ROUND(G177*J177,2))</f>
        <v>418.63</v>
      </c>
      <c r="L177" s="32" t="n">
        <f aca="false">F177*K177</f>
        <v>2511.78</v>
      </c>
      <c r="M177" s="0" t="n">
        <v>0.840006472773593</v>
      </c>
      <c r="O177" s="139"/>
      <c r="P177" s="116" t="n">
        <v>0</v>
      </c>
      <c r="R177" s="140" t="n">
        <v>6</v>
      </c>
      <c r="S177" s="119" t="n">
        <v>2511.78</v>
      </c>
    </row>
    <row r="178" customFormat="false" ht="23.85" hidden="false" customHeight="false" outlineLevel="0" collapsed="false">
      <c r="A178" s="15" t="s">
        <v>503</v>
      </c>
      <c r="B178" s="34" t="s">
        <v>28</v>
      </c>
      <c r="C178" s="34" t="s">
        <v>504</v>
      </c>
      <c r="D178" s="35" t="s">
        <v>505</v>
      </c>
      <c r="E178" s="36" t="s">
        <v>50</v>
      </c>
      <c r="F178" s="19" t="n">
        <v>2</v>
      </c>
      <c r="G178" s="19" t="n">
        <f aca="false">M178*H178</f>
        <v>463.171169022631</v>
      </c>
      <c r="H178" s="20" t="n">
        <v>551.39</v>
      </c>
      <c r="I178" s="21" t="s">
        <v>31</v>
      </c>
      <c r="J178" s="33" t="n">
        <v>1.2034</v>
      </c>
      <c r="K178" s="32" t="n">
        <f aca="false">(ROUND(G178*J178,2))</f>
        <v>557.38</v>
      </c>
      <c r="L178" s="32" t="n">
        <f aca="false">F178*K178</f>
        <v>1114.76</v>
      </c>
      <c r="M178" s="0" t="n">
        <v>0.840006472773593</v>
      </c>
      <c r="O178" s="139"/>
      <c r="P178" s="116" t="n">
        <v>0</v>
      </c>
      <c r="R178" s="140" t="n">
        <v>2</v>
      </c>
      <c r="S178" s="119" t="n">
        <v>1114.78</v>
      </c>
    </row>
    <row r="179" customFormat="false" ht="13.8" hidden="false" customHeight="false" outlineLevel="0" collapsed="false">
      <c r="A179" s="15" t="s">
        <v>506</v>
      </c>
      <c r="B179" s="34" t="s">
        <v>507</v>
      </c>
      <c r="C179" s="34" t="s">
        <v>508</v>
      </c>
      <c r="D179" s="35" t="s">
        <v>509</v>
      </c>
      <c r="E179" s="36" t="s">
        <v>234</v>
      </c>
      <c r="F179" s="19" t="n">
        <v>2</v>
      </c>
      <c r="G179" s="19" t="n">
        <f aca="false">M179*H179</f>
        <v>461.87755905456</v>
      </c>
      <c r="H179" s="20" t="n">
        <v>549.85</v>
      </c>
      <c r="I179" s="21" t="s">
        <v>31</v>
      </c>
      <c r="J179" s="33" t="n">
        <v>1.2034</v>
      </c>
      <c r="K179" s="32" t="n">
        <f aca="false">(ROUND(G179*J179,2))</f>
        <v>555.82</v>
      </c>
      <c r="L179" s="32" t="n">
        <f aca="false">F179*K179</f>
        <v>1111.64</v>
      </c>
      <c r="M179" s="0" t="n">
        <v>0.840006472773593</v>
      </c>
      <c r="O179" s="139"/>
      <c r="P179" s="116" t="n">
        <v>0</v>
      </c>
      <c r="R179" s="140" t="n">
        <v>2</v>
      </c>
      <c r="S179" s="119" t="n">
        <v>1111.64</v>
      </c>
    </row>
    <row r="180" customFormat="false" ht="13.8" hidden="false" customHeight="false" outlineLevel="0" collapsed="false">
      <c r="A180" s="15" t="s">
        <v>510</v>
      </c>
      <c r="B180" s="16" t="s">
        <v>28</v>
      </c>
      <c r="C180" s="17"/>
      <c r="D180" s="120" t="s">
        <v>511</v>
      </c>
      <c r="E180" s="18" t="s">
        <v>30</v>
      </c>
      <c r="F180" s="19"/>
      <c r="G180" s="19"/>
      <c r="H180" s="20"/>
      <c r="I180" s="21" t="s">
        <v>31</v>
      </c>
      <c r="J180" s="33" t="n">
        <v>1.2034</v>
      </c>
      <c r="K180" s="23"/>
      <c r="L180" s="24" t="n">
        <f aca="false">SUM(L181:L183)</f>
        <v>9789.1695</v>
      </c>
      <c r="M180" s="0" t="n">
        <v>0.840006472773593</v>
      </c>
      <c r="O180" s="111"/>
      <c r="P180" s="121" t="n">
        <f aca="false">SUM(P181:P183)</f>
        <v>0</v>
      </c>
      <c r="R180" s="113"/>
      <c r="S180" s="121" t="n">
        <f aca="false">SUM(S181:S183)</f>
        <v>9789.17</v>
      </c>
    </row>
    <row r="181" customFormat="false" ht="35.05" hidden="false" customHeight="false" outlineLevel="0" collapsed="false">
      <c r="A181" s="15" t="s">
        <v>512</v>
      </c>
      <c r="B181" s="34" t="s">
        <v>28</v>
      </c>
      <c r="C181" s="34" t="s">
        <v>181</v>
      </c>
      <c r="D181" s="35" t="s">
        <v>182</v>
      </c>
      <c r="E181" s="36" t="s">
        <v>39</v>
      </c>
      <c r="F181" s="19" t="n">
        <v>112.2</v>
      </c>
      <c r="G181" s="19" t="n">
        <f aca="false">M181*H181</f>
        <v>0.596404595669251</v>
      </c>
      <c r="H181" s="20" t="n">
        <v>0.71</v>
      </c>
      <c r="I181" s="21" t="s">
        <v>31</v>
      </c>
      <c r="J181" s="33" t="n">
        <v>1.2034</v>
      </c>
      <c r="K181" s="32" t="n">
        <f aca="false">(ROUND(G181*J181,2))</f>
        <v>0.72</v>
      </c>
      <c r="L181" s="32" t="n">
        <f aca="false">F181*K181</f>
        <v>80.784</v>
      </c>
      <c r="M181" s="0" t="n">
        <v>0.840006472773593</v>
      </c>
      <c r="O181" s="139"/>
      <c r="P181" s="116" t="n">
        <v>0</v>
      </c>
      <c r="R181" s="140" t="n">
        <v>112.2</v>
      </c>
      <c r="S181" s="119" t="n">
        <v>80.78</v>
      </c>
    </row>
    <row r="182" customFormat="false" ht="23.85" hidden="false" customHeight="false" outlineLevel="0" collapsed="false">
      <c r="A182" s="15" t="s">
        <v>513</v>
      </c>
      <c r="B182" s="34" t="s">
        <v>28</v>
      </c>
      <c r="C182" s="34" t="s">
        <v>514</v>
      </c>
      <c r="D182" s="35" t="s">
        <v>515</v>
      </c>
      <c r="E182" s="36" t="s">
        <v>71</v>
      </c>
      <c r="F182" s="19" t="n">
        <v>5.61</v>
      </c>
      <c r="G182" s="19" t="n">
        <f aca="false">M182*H182</f>
        <v>156.678007301731</v>
      </c>
      <c r="H182" s="20" t="n">
        <v>186.52</v>
      </c>
      <c r="I182" s="21" t="s">
        <v>31</v>
      </c>
      <c r="J182" s="33" t="n">
        <v>1.2034</v>
      </c>
      <c r="K182" s="32" t="n">
        <f aca="false">(ROUND(G182*J182,2))</f>
        <v>188.55</v>
      </c>
      <c r="L182" s="32" t="n">
        <f aca="false">F182*K182</f>
        <v>1057.7655</v>
      </c>
      <c r="M182" s="0" t="n">
        <v>0.840006472773593</v>
      </c>
      <c r="O182" s="139"/>
      <c r="P182" s="116" t="n">
        <v>0</v>
      </c>
      <c r="R182" s="140" t="n">
        <v>5.61</v>
      </c>
      <c r="S182" s="119" t="n">
        <v>1057.77</v>
      </c>
    </row>
    <row r="183" customFormat="false" ht="35.05" hidden="false" customHeight="false" outlineLevel="0" collapsed="false">
      <c r="A183" s="15" t="s">
        <v>516</v>
      </c>
      <c r="B183" s="34" t="s">
        <v>28</v>
      </c>
      <c r="C183" s="34" t="s">
        <v>517</v>
      </c>
      <c r="D183" s="35" t="s">
        <v>518</v>
      </c>
      <c r="E183" s="36" t="s">
        <v>39</v>
      </c>
      <c r="F183" s="19" t="n">
        <v>112.2</v>
      </c>
      <c r="G183" s="19" t="n">
        <f aca="false">M183*H183</f>
        <v>64.0672936784419</v>
      </c>
      <c r="H183" s="20" t="n">
        <v>76.27</v>
      </c>
      <c r="I183" s="21" t="s">
        <v>31</v>
      </c>
      <c r="J183" s="33" t="n">
        <v>1.2034</v>
      </c>
      <c r="K183" s="32" t="n">
        <f aca="false">(ROUND(G183*J183,2))</f>
        <v>77.1</v>
      </c>
      <c r="L183" s="32" t="n">
        <f aca="false">F183*K183</f>
        <v>8650.62</v>
      </c>
      <c r="M183" s="0" t="n">
        <v>0.840006472773593</v>
      </c>
      <c r="O183" s="139"/>
      <c r="P183" s="116" t="n">
        <v>0</v>
      </c>
      <c r="R183" s="140" t="n">
        <v>112.2</v>
      </c>
      <c r="S183" s="119" t="n">
        <v>8650.62</v>
      </c>
    </row>
    <row r="184" customFormat="false" ht="13.8" hidden="false" customHeight="false" outlineLevel="0" collapsed="false">
      <c r="A184" s="15" t="s">
        <v>519</v>
      </c>
      <c r="B184" s="16" t="s">
        <v>28</v>
      </c>
      <c r="C184" s="17"/>
      <c r="D184" s="120" t="s">
        <v>520</v>
      </c>
      <c r="E184" s="18" t="s">
        <v>30</v>
      </c>
      <c r="F184" s="19"/>
      <c r="G184" s="19"/>
      <c r="H184" s="20"/>
      <c r="I184" s="21" t="s">
        <v>31</v>
      </c>
      <c r="J184" s="33" t="n">
        <v>1.2034</v>
      </c>
      <c r="K184" s="23"/>
      <c r="L184" s="24" t="n">
        <f aca="false">SUM(L185:L187)</f>
        <v>5676.4352</v>
      </c>
      <c r="M184" s="0" t="n">
        <v>0.840006472773593</v>
      </c>
      <c r="O184" s="111"/>
      <c r="P184" s="121" t="n">
        <f aca="false">SUM(P185:P187)</f>
        <v>0</v>
      </c>
      <c r="R184" s="113"/>
      <c r="S184" s="121" t="n">
        <f aca="false">SUM(S185:S187)</f>
        <v>5676.44</v>
      </c>
    </row>
    <row r="185" customFormat="false" ht="23.85" hidden="false" customHeight="false" outlineLevel="0" collapsed="false">
      <c r="A185" s="15" t="s">
        <v>521</v>
      </c>
      <c r="B185" s="34" t="s">
        <v>28</v>
      </c>
      <c r="C185" s="34" t="s">
        <v>522</v>
      </c>
      <c r="D185" s="35" t="s">
        <v>523</v>
      </c>
      <c r="E185" s="36" t="s">
        <v>39</v>
      </c>
      <c r="F185" s="19" t="n">
        <v>680</v>
      </c>
      <c r="G185" s="19" t="n">
        <v>4.75</v>
      </c>
      <c r="H185" s="20" t="n">
        <v>5.64</v>
      </c>
      <c r="I185" s="21" t="s">
        <v>31</v>
      </c>
      <c r="J185" s="33" t="n">
        <v>1.2034</v>
      </c>
      <c r="K185" s="32" t="n">
        <f aca="false">(ROUND(G185*J185,2))</f>
        <v>5.72</v>
      </c>
      <c r="L185" s="32" t="n">
        <f aca="false">F185*K185</f>
        <v>3889.6</v>
      </c>
      <c r="M185" s="0" t="n">
        <v>0.8399</v>
      </c>
      <c r="O185" s="139"/>
      <c r="P185" s="116" t="n">
        <v>0</v>
      </c>
      <c r="R185" s="140" t="n">
        <v>680</v>
      </c>
      <c r="S185" s="119" t="n">
        <v>3889.6</v>
      </c>
    </row>
    <row r="186" customFormat="false" ht="46.25" hidden="false" customHeight="false" outlineLevel="0" collapsed="false">
      <c r="A186" s="15" t="s">
        <v>524</v>
      </c>
      <c r="B186" s="34" t="s">
        <v>176</v>
      </c>
      <c r="C186" s="34" t="s">
        <v>525</v>
      </c>
      <c r="D186" s="35" t="s">
        <v>526</v>
      </c>
      <c r="E186" s="36" t="s">
        <v>238</v>
      </c>
      <c r="F186" s="19" t="n">
        <v>1</v>
      </c>
      <c r="G186" s="19" t="n">
        <v>633.935</v>
      </c>
      <c r="H186" s="20" t="n">
        <v>753.75</v>
      </c>
      <c r="I186" s="21" t="s">
        <v>31</v>
      </c>
      <c r="J186" s="33" t="n">
        <v>1.2034</v>
      </c>
      <c r="K186" s="32" t="n">
        <f aca="false">(ROUND(G186*J186,2))</f>
        <v>762.88</v>
      </c>
      <c r="L186" s="32" t="n">
        <f aca="false">F186*K186</f>
        <v>762.88</v>
      </c>
      <c r="M186" s="0" t="n">
        <v>0.840006472773593</v>
      </c>
      <c r="O186" s="139"/>
      <c r="P186" s="116" t="n">
        <v>0</v>
      </c>
      <c r="R186" s="140" t="n">
        <v>1</v>
      </c>
      <c r="S186" s="119" t="n">
        <v>762.88</v>
      </c>
    </row>
    <row r="187" customFormat="false" ht="23.85" hidden="false" customHeight="false" outlineLevel="0" collapsed="false">
      <c r="A187" s="15" t="s">
        <v>527</v>
      </c>
      <c r="B187" s="34" t="s">
        <v>28</v>
      </c>
      <c r="C187" s="34" t="s">
        <v>528</v>
      </c>
      <c r="D187" s="35" t="s">
        <v>529</v>
      </c>
      <c r="E187" s="36" t="s">
        <v>39</v>
      </c>
      <c r="F187" s="19" t="n">
        <v>294.24</v>
      </c>
      <c r="G187" s="19" t="n">
        <v>2.895</v>
      </c>
      <c r="H187" s="20" t="n">
        <v>3.46</v>
      </c>
      <c r="I187" s="21" t="s">
        <v>31</v>
      </c>
      <c r="J187" s="33" t="n">
        <v>1.2034</v>
      </c>
      <c r="K187" s="32" t="n">
        <f aca="false">(ROUND(G187*J187,2))</f>
        <v>3.48</v>
      </c>
      <c r="L187" s="32" t="n">
        <f aca="false">F187*K187</f>
        <v>1023.9552</v>
      </c>
      <c r="M187" s="0" t="n">
        <v>0.840006472773593</v>
      </c>
      <c r="O187" s="139"/>
      <c r="P187" s="116" t="n">
        <v>0</v>
      </c>
      <c r="R187" s="140" t="n">
        <v>294.24</v>
      </c>
      <c r="S187" s="119" t="n">
        <v>1023.96</v>
      </c>
    </row>
    <row r="188" customFormat="false" ht="13.8" hidden="false" customHeight="false" outlineLevel="0" collapsed="false">
      <c r="L188" s="24" t="n">
        <f aca="false">SUM(L13,L22,L24,L27,L38,L41,L47,L54,L56,L62,L64,L71,L75,L83,L90,L96,L100,L104,L145,L155,L167,L171,L175,L180,L184)</f>
        <v>1636000.0037</v>
      </c>
      <c r="O188" s="141" t="s">
        <v>555</v>
      </c>
      <c r="P188" s="142" t="n">
        <f aca="false">SUM(P184+P180+P171+P167+P155+P145+P104+P100+P96+P90+P83+P75+P71+P64+P62+P56+P54+P47+P41+P38+P27+P24+P22+P13)</f>
        <v>464127.8</v>
      </c>
      <c r="R188" s="125"/>
      <c r="S188" s="142" t="n">
        <f aca="false">SUM(S184+S180+S175+S171+S167+S155+S145+S104+S100+S96+S90+S83+S75+S71+S64+S62+S56+S54+S47+S41+S38+S27+S24+S22+S13)</f>
        <v>1171872.196</v>
      </c>
    </row>
    <row r="190" customFormat="false" ht="13.8" hidden="false" customHeight="false" outlineLevel="0" collapsed="false">
      <c r="S190" s="92"/>
    </row>
    <row r="191" customFormat="false" ht="13.8" hidden="false" customHeight="false" outlineLevel="0" collapsed="false">
      <c r="F191" s="37" t="s">
        <v>556</v>
      </c>
      <c r="G191" s="37"/>
      <c r="H191" s="37"/>
      <c r="I191" s="37"/>
      <c r="J191" s="37"/>
      <c r="K191" s="37"/>
      <c r="L191" s="37"/>
    </row>
    <row r="192" customFormat="false" ht="13.8" hidden="false" customHeight="false" outlineLevel="0" collapsed="false">
      <c r="D192" s="38"/>
      <c r="E192" s="39"/>
      <c r="F192" s="39"/>
      <c r="G192" s="39"/>
      <c r="H192" s="39"/>
      <c r="I192" s="39"/>
      <c r="J192" s="39"/>
      <c r="S192" s="143"/>
    </row>
    <row r="193" customFormat="false" ht="13.8" hidden="false" customHeight="false" outlineLevel="0" collapsed="false">
      <c r="D193" s="43"/>
      <c r="E193" s="41"/>
      <c r="F193" s="41"/>
      <c r="G193" s="41"/>
      <c r="H193" s="41"/>
      <c r="J193" s="44"/>
      <c r="S193" s="143"/>
    </row>
    <row r="194" customFormat="false" ht="13.8" hidden="false" customHeight="false" outlineLevel="0" collapsed="false">
      <c r="S194" s="144"/>
    </row>
    <row r="195" customFormat="false" ht="13.8" hidden="false" customHeight="false" outlineLevel="0" collapsed="false">
      <c r="S195" s="143"/>
    </row>
    <row r="196" customFormat="false" ht="13.8" hidden="false" customHeight="false" outlineLevel="0" collapsed="false">
      <c r="S196" s="143"/>
    </row>
    <row r="197" customFormat="false" ht="13.8" hidden="false" customHeight="false" outlineLevel="0" collapsed="false">
      <c r="P197" s="124"/>
      <c r="S197" s="145"/>
    </row>
    <row r="198" customFormat="false" ht="13.8" hidden="false" customHeight="false" outlineLevel="0" collapsed="false">
      <c r="S198" s="92"/>
    </row>
    <row r="1048576" customFormat="false" ht="12.8" hidden="false" customHeight="false" outlineLevel="0" collapsed="false"/>
  </sheetData>
  <mergeCells count="21">
    <mergeCell ref="A1:B1"/>
    <mergeCell ref="C1:H1"/>
    <mergeCell ref="A2:B2"/>
    <mergeCell ref="C2:H2"/>
    <mergeCell ref="A3:B3"/>
    <mergeCell ref="C3:H3"/>
    <mergeCell ref="A4:B4"/>
    <mergeCell ref="C4:H4"/>
    <mergeCell ref="A5:B5"/>
    <mergeCell ref="C5:H5"/>
    <mergeCell ref="A6:B6"/>
    <mergeCell ref="C6:H6"/>
    <mergeCell ref="A7:B7"/>
    <mergeCell ref="C7:H7"/>
    <mergeCell ref="A8:B8"/>
    <mergeCell ref="A9:B9"/>
    <mergeCell ref="C9:H9"/>
    <mergeCell ref="O10:P11"/>
    <mergeCell ref="R10:S11"/>
    <mergeCell ref="B12:K12"/>
    <mergeCell ref="F191:L191"/>
  </mergeCells>
  <conditionalFormatting sqref="B12 A13:A46 A64:A89 A167:A170 A175:A179 A184:A187 D13:D187">
    <cfRule type="expression" priority="2" aboveAverage="0" equalAverage="0" bottom="0" percent="0" rank="0" text="" dxfId="0">
      <formula>$C5=1</formula>
    </cfRule>
    <cfRule type="expression" priority="3" aboveAverage="0" equalAverage="0" bottom="0" percent="0" rank="0" text="" dxfId="1">
      <formula>OR($C5=0,$C5=2,$C5=3,$C5=4)</formula>
    </cfRule>
  </conditionalFormatting>
  <conditionalFormatting sqref="F148:F154 F92:F93 F34 F13:G14 F134:F135 F86:F89 F187 F128:F129 F122:F123 F118:F119 F15:F19 G15:G21 F22:G28 F38:G42 F83:G84 F175:G176 F184:G185 G186:G187 F183 F177:F178 G177:G179 F167:G170 F163:F166 F125:F126 G85:G89 F77:F80 G77:G82 F64:G76 G43:G46 F29:F32 G29:G37 O14:O19 O23 O25:O26 O34 O28:O32 O39:O40 O42 O65:O70 O72:O74 O76:O80 O86:O89 O84 O92:O93 O134:O135 O128:O129 O122:O123 O118:O119 O125:O126 O148:O154 O163:O166 O168:O170 O176:O178 O183 O187 O185 R93 R134:R135 R128:R129 R122:R123 R118:R119 R125:R126 R148:R154 R163:R166 R168:R170 R176:R178 R183 R187 R185">
    <cfRule type="expression" priority="4" aboveAverage="0" equalAverage="0" bottom="0" percent="0" rank="0" text="" dxfId="2">
      <formula>$C13=1</formula>
    </cfRule>
    <cfRule type="expression" priority="5" aboveAverage="0" equalAverage="0" bottom="0" percent="0" rank="0" text="" dxfId="3">
      <formula>OR($C13=0,$C13=2,$C13=3,$C13=4)</formula>
    </cfRule>
  </conditionalFormatting>
  <conditionalFormatting sqref="A56 E56">
    <cfRule type="expression" priority="6" aboveAverage="0" equalAverage="0" bottom="0" percent="0" rank="0" text="" dxfId="4">
      <formula>$C56=1</formula>
    </cfRule>
    <cfRule type="expression" priority="7" aboveAverage="0" equalAverage="0" bottom="0" percent="0" rank="0" text="" dxfId="5">
      <formula>OR($C56=0,$C56=2,$C56=3,$C56=4)</formula>
    </cfRule>
  </conditionalFormatting>
  <conditionalFormatting sqref="F56:G56">
    <cfRule type="expression" priority="8" aboveAverage="0" equalAverage="0" bottom="0" percent="0" rank="0" text="" dxfId="6">
      <formula>$C56=1</formula>
    </cfRule>
    <cfRule type="expression" priority="9" aboveAverage="0" equalAverage="0" bottom="0" percent="0" rank="0" text="" dxfId="7">
      <formula>OR($C56=0,$C56=2,$C56=3,$C56=4)</formula>
    </cfRule>
  </conditionalFormatting>
  <conditionalFormatting sqref="E57 A57:A61">
    <cfRule type="expression" priority="10" aboveAverage="0" equalAverage="0" bottom="0" percent="0" rank="0" text="" dxfId="8">
      <formula>$C57=1</formula>
    </cfRule>
    <cfRule type="expression" priority="11" aboveAverage="0" equalAverage="0" bottom="0" percent="0" rank="0" text="" dxfId="9">
      <formula>OR($C57=0,$C57=2,$C57=3,$C57=4)</formula>
    </cfRule>
  </conditionalFormatting>
  <conditionalFormatting sqref="F57 O57">
    <cfRule type="expression" priority="12" aboveAverage="0" equalAverage="0" bottom="0" percent="0" rank="0" text="" dxfId="10">
      <formula>$C57=1</formula>
    </cfRule>
    <cfRule type="expression" priority="13" aboveAverage="0" equalAverage="0" bottom="0" percent="0" rank="0" text="" dxfId="11">
      <formula>OR($C57=0,$C57=2,$C57=3,$C57=4)</formula>
    </cfRule>
  </conditionalFormatting>
  <conditionalFormatting sqref="E58:E60">
    <cfRule type="expression" priority="14" aboveAverage="0" equalAverage="0" bottom="0" percent="0" rank="0" text="" dxfId="12">
      <formula>$C58=1</formula>
    </cfRule>
    <cfRule type="expression" priority="15" aboveAverage="0" equalAverage="0" bottom="0" percent="0" rank="0" text="" dxfId="13">
      <formula>OR($C58=0,$C58=2,$C58=3,$C58=4)</formula>
    </cfRule>
  </conditionalFormatting>
  <conditionalFormatting sqref="F58:F60 O58:O60">
    <cfRule type="expression" priority="16" aboveAverage="0" equalAverage="0" bottom="0" percent="0" rank="0" text="" dxfId="14">
      <formula>$C58=1</formula>
    </cfRule>
    <cfRule type="expression" priority="17" aboveAverage="0" equalAverage="0" bottom="0" percent="0" rank="0" text="" dxfId="15">
      <formula>OR($C58=0,$C58=2,$C58=3,$C58=4)</formula>
    </cfRule>
  </conditionalFormatting>
  <conditionalFormatting sqref="A90 E90">
    <cfRule type="expression" priority="18" aboveAverage="0" equalAverage="0" bottom="0" percent="0" rank="0" text="" dxfId="16">
      <formula>$C90=1</formula>
    </cfRule>
    <cfRule type="expression" priority="19" aboveAverage="0" equalAverage="0" bottom="0" percent="0" rank="0" text="" dxfId="17">
      <formula>OR($C90=0,$C90=2,$C90=3,$C90=4)</formula>
    </cfRule>
  </conditionalFormatting>
  <conditionalFormatting sqref="F90:G90">
    <cfRule type="expression" priority="20" aboveAverage="0" equalAverage="0" bottom="0" percent="0" rank="0" text="" dxfId="18">
      <formula>$C90=1</formula>
    </cfRule>
    <cfRule type="expression" priority="21" aboveAverage="0" equalAverage="0" bottom="0" percent="0" rank="0" text="" dxfId="19">
      <formula>OR($C90=0,$C90=2,$C90=3,$C90=4)</formula>
    </cfRule>
  </conditionalFormatting>
  <conditionalFormatting sqref="E91 E96 A91:A96">
    <cfRule type="expression" priority="22" aboveAverage="0" equalAverage="0" bottom="0" percent="0" rank="0" text="" dxfId="20">
      <formula>$C91=1</formula>
    </cfRule>
    <cfRule type="expression" priority="23" aboveAverage="0" equalAverage="0" bottom="0" percent="0" rank="0" text="" dxfId="21">
      <formula>OR($C91=0,$C91=2,$C91=3,$C91=4)</formula>
    </cfRule>
  </conditionalFormatting>
  <conditionalFormatting sqref="F91 F96:G96 O91">
    <cfRule type="expression" priority="24" aboveAverage="0" equalAverage="0" bottom="0" percent="0" rank="0" text="" dxfId="22">
      <formula>$C91=1</formula>
    </cfRule>
    <cfRule type="expression" priority="25" aboveAverage="0" equalAverage="0" bottom="0" percent="0" rank="0" text="" dxfId="23">
      <formula>OR($C91=0,$C91=2,$C91=3,$C91=4)</formula>
    </cfRule>
  </conditionalFormatting>
  <conditionalFormatting sqref="E36">
    <cfRule type="expression" priority="26" aboveAverage="0" equalAverage="0" bottom="0" percent="0" rank="0" text="" dxfId="24">
      <formula>$C36=1</formula>
    </cfRule>
    <cfRule type="expression" priority="27" aboveAverage="0" equalAverage="0" bottom="0" percent="0" rank="0" text="" dxfId="25">
      <formula>OR($C36=0,$C36=2,$C36=3,$C36=4)</formula>
    </cfRule>
  </conditionalFormatting>
  <conditionalFormatting sqref="F36 O36">
    <cfRule type="expression" priority="28" aboveAverage="0" equalAverage="0" bottom="0" percent="0" rank="0" text="" dxfId="26">
      <formula>$C36=1</formula>
    </cfRule>
    <cfRule type="expression" priority="29" aboveAverage="0" equalAverage="0" bottom="0" percent="0" rank="0" text="" dxfId="27">
      <formula>OR($C36=0,$C36=2,$C36=3,$C36=4)</formula>
    </cfRule>
  </conditionalFormatting>
  <conditionalFormatting sqref="E35">
    <cfRule type="expression" priority="30" aboveAverage="0" equalAverage="0" bottom="0" percent="0" rank="0" text="" dxfId="28">
      <formula>$C35=1</formula>
    </cfRule>
    <cfRule type="expression" priority="31" aboveAverage="0" equalAverage="0" bottom="0" percent="0" rank="0" text="" dxfId="29">
      <formula>OR($C35=0,$C35=2,$C35=3,$C35=4)</formula>
    </cfRule>
  </conditionalFormatting>
  <conditionalFormatting sqref="F35 O35">
    <cfRule type="expression" priority="32" aboveAverage="0" equalAverage="0" bottom="0" percent="0" rank="0" text="" dxfId="30">
      <formula>$C35=1</formula>
    </cfRule>
    <cfRule type="expression" priority="33" aboveAverage="0" equalAverage="0" bottom="0" percent="0" rank="0" text="" dxfId="31">
      <formula>OR($C35=0,$C35=2,$C35=3,$C35=4)</formula>
    </cfRule>
  </conditionalFormatting>
  <conditionalFormatting sqref="E43:E45 E47:E50 E52:E53 A47:A53">
    <cfRule type="expression" priority="34" aboveAverage="0" equalAverage="0" bottom="0" percent="0" rank="0" text="" dxfId="32">
      <formula>$C15=1</formula>
    </cfRule>
    <cfRule type="expression" priority="35" aboveAverage="0" equalAverage="0" bottom="0" percent="0" rank="0" text="" dxfId="33">
      <formula>OR($C15=0,$C15=2,$C15=3,$C15=4)</formula>
    </cfRule>
  </conditionalFormatting>
  <conditionalFormatting sqref="F43:F45 F52:F53 F47:G47 F48:F50 O43:O45 O52:O53 O48:O50">
    <cfRule type="expression" priority="36" aboveAverage="0" equalAverage="0" bottom="0" percent="0" rank="0" text="" dxfId="34">
      <formula>$C43=1</formula>
    </cfRule>
    <cfRule type="expression" priority="37" aboveAverage="0" equalAverage="0" bottom="0" percent="0" rank="0" text="" dxfId="35">
      <formula>OR($C43=0,$C43=2,$C43=3,$C43=4)</formula>
    </cfRule>
  </conditionalFormatting>
  <conditionalFormatting sqref="E94">
    <cfRule type="expression" priority="38" aboveAverage="0" equalAverage="0" bottom="0" percent="0" rank="0" text="" dxfId="36">
      <formula>$C94=1</formula>
    </cfRule>
    <cfRule type="expression" priority="39" aboveAverage="0" equalAverage="0" bottom="0" percent="0" rank="0" text="" dxfId="37">
      <formula>OR($C94=0,$C94=2,$C94=3,$C94=4)</formula>
    </cfRule>
  </conditionalFormatting>
  <conditionalFormatting sqref="F94 O94 R94">
    <cfRule type="expression" priority="40" aboveAverage="0" equalAverage="0" bottom="0" percent="0" rank="0" text="" dxfId="38">
      <formula>$C94=1</formula>
    </cfRule>
    <cfRule type="expression" priority="41" aboveAverage="0" equalAverage="0" bottom="0" percent="0" rank="0" text="" dxfId="39">
      <formula>OR($C94=0,$C94=2,$C94=3,$C94=4)</formula>
    </cfRule>
  </conditionalFormatting>
  <conditionalFormatting sqref="E97:E98 E100:E106 A97:A144">
    <cfRule type="expression" priority="42" aboveAverage="0" equalAverage="0" bottom="0" percent="0" rank="0" text="" dxfId="40">
      <formula>$C97=1</formula>
    </cfRule>
    <cfRule type="expression" priority="43" aboveAverage="0" equalAverage="0" bottom="0" percent="0" rank="0" text="" dxfId="41">
      <formula>OR($C97=0,$C97=2,$C97=3,$C97=4)</formula>
    </cfRule>
  </conditionalFormatting>
  <conditionalFormatting sqref="F100:G100 F97:F98 F104:G104 F105:F106 F101:F103 O97:O98 O101:O103 O105:O106 R97:R98 R101:R103 R105:R106">
    <cfRule type="expression" priority="44" aboveAverage="0" equalAverage="0" bottom="0" percent="0" rank="0" text="" dxfId="42">
      <formula>$C97=1</formula>
    </cfRule>
    <cfRule type="expression" priority="45" aboveAverage="0" equalAverage="0" bottom="0" percent="0" rank="0" text="" dxfId="43">
      <formula>OR($C97=0,$C97=2,$C97=3,$C97=4)</formula>
    </cfRule>
  </conditionalFormatting>
  <conditionalFormatting sqref="E46">
    <cfRule type="expression" priority="46" aboveAverage="0" equalAverage="0" bottom="0" percent="0" rank="0" text="" dxfId="44">
      <formula>$C46=1</formula>
    </cfRule>
    <cfRule type="expression" priority="47" aboveAverage="0" equalAverage="0" bottom="0" percent="0" rank="0" text="" dxfId="45">
      <formula>OR($C46=0,$C46=2,$C46=3,$C46=4)</formula>
    </cfRule>
  </conditionalFormatting>
  <conditionalFormatting sqref="F46 O46">
    <cfRule type="expression" priority="48" aboveAverage="0" equalAverage="0" bottom="0" percent="0" rank="0" text="" dxfId="46">
      <formula>$C46=1</formula>
    </cfRule>
    <cfRule type="expression" priority="49" aboveAverage="0" equalAverage="0" bottom="0" percent="0" rank="0" text="" dxfId="47">
      <formula>OR($C46=0,$C46=2,$C46=3,$C46=4)</formula>
    </cfRule>
  </conditionalFormatting>
  <conditionalFormatting sqref="A54:A55 E54:E55">
    <cfRule type="expression" priority="50" aboveAverage="0" equalAverage="0" bottom="0" percent="0" rank="0" text="" dxfId="48">
      <formula>$C54=1</formula>
    </cfRule>
    <cfRule type="expression" priority="51" aboveAverage="0" equalAverage="0" bottom="0" percent="0" rank="0" text="" dxfId="49">
      <formula>OR($C54=0,$C54=2,$C54=3,$C54=4)</formula>
    </cfRule>
  </conditionalFormatting>
  <conditionalFormatting sqref="F54:G54 F55 O55">
    <cfRule type="expression" priority="52" aboveAverage="0" equalAverage="0" bottom="0" percent="0" rank="0" text="" dxfId="50">
      <formula>$C54=1</formula>
    </cfRule>
    <cfRule type="expression" priority="53" aboveAverage="0" equalAverage="0" bottom="0" percent="0" rank="0" text="" dxfId="51">
      <formula>OR($C54=0,$C54=2,$C54=3,$C54=4)</formula>
    </cfRule>
  </conditionalFormatting>
  <conditionalFormatting sqref="E99">
    <cfRule type="expression" priority="54" aboveAverage="0" equalAverage="0" bottom="0" percent="0" rank="0" text="" dxfId="52">
      <formula>$C99=1</formula>
    </cfRule>
    <cfRule type="expression" priority="55" aboveAverage="0" equalAverage="0" bottom="0" percent="0" rank="0" text="" dxfId="53">
      <formula>OR($C99=0,$C99=2,$C99=3,$C99=4)</formula>
    </cfRule>
  </conditionalFormatting>
  <conditionalFormatting sqref="F99 O99 R99">
    <cfRule type="expression" priority="56" aboveAverage="0" equalAverage="0" bottom="0" percent="0" rank="0" text="" dxfId="54">
      <formula>$C99=1</formula>
    </cfRule>
    <cfRule type="expression" priority="57" aboveAverage="0" equalAverage="0" bottom="0" percent="0" rank="0" text="" dxfId="55">
      <formula>OR($C99=0,$C99=2,$C99=3,$C99=4)</formula>
    </cfRule>
  </conditionalFormatting>
  <conditionalFormatting sqref="E51">
    <cfRule type="expression" priority="58" aboveAverage="0" equalAverage="0" bottom="0" percent="0" rank="0" text="" dxfId="56">
      <formula>$C51=1</formula>
    </cfRule>
    <cfRule type="expression" priority="59" aboveAverage="0" equalAverage="0" bottom="0" percent="0" rank="0" text="" dxfId="57">
      <formula>OR($C51=0,$C51=2,$C51=3,$C51=4)</formula>
    </cfRule>
  </conditionalFormatting>
  <conditionalFormatting sqref="F51 O51">
    <cfRule type="expression" priority="60" aboveAverage="0" equalAverage="0" bottom="0" percent="0" rank="0" text="" dxfId="58">
      <formula>$C51=1</formula>
    </cfRule>
    <cfRule type="expression" priority="61" aboveAverage="0" equalAverage="0" bottom="0" percent="0" rank="0" text="" dxfId="59">
      <formula>OR($C51=0,$C51=2,$C51=3,$C51=4)</formula>
    </cfRule>
  </conditionalFormatting>
  <conditionalFormatting sqref="E33">
    <cfRule type="expression" priority="62" aboveAverage="0" equalAverage="0" bottom="0" percent="0" rank="0" text="" dxfId="60">
      <formula>$C33=1</formula>
    </cfRule>
    <cfRule type="expression" priority="63" aboveAverage="0" equalAverage="0" bottom="0" percent="0" rank="0" text="" dxfId="61">
      <formula>OR($C33=0,$C33=2,$C33=3,$C33=4)</formula>
    </cfRule>
  </conditionalFormatting>
  <conditionalFormatting sqref="F33 O33">
    <cfRule type="expression" priority="64" aboveAverage="0" equalAverage="0" bottom="0" percent="0" rank="0" text="" dxfId="62">
      <formula>$C33=1</formula>
    </cfRule>
    <cfRule type="expression" priority="65" aboveAverage="0" equalAverage="0" bottom="0" percent="0" rank="0" text="" dxfId="63">
      <formula>OR($C33=0,$C33=2,$C33=3,$C33=4)</formula>
    </cfRule>
  </conditionalFormatting>
  <conditionalFormatting sqref="E107:E113">
    <cfRule type="expression" priority="66" aboveAverage="0" equalAverage="0" bottom="0" percent="0" rank="0" text="" dxfId="64">
      <formula>$C107=1</formula>
    </cfRule>
    <cfRule type="expression" priority="67" aboveAverage="0" equalAverage="0" bottom="0" percent="0" rank="0" text="" dxfId="65">
      <formula>OR($C107=0,$C107=2,$C107=3,$C107=4)</formula>
    </cfRule>
  </conditionalFormatting>
  <conditionalFormatting sqref="F107:F113 O107:O113 R107:R113">
    <cfRule type="expression" priority="68" aboveAverage="0" equalAverage="0" bottom="0" percent="0" rank="0" text="" dxfId="66">
      <formula>$C107=1</formula>
    </cfRule>
    <cfRule type="expression" priority="69" aboveAverage="0" equalAverage="0" bottom="0" percent="0" rank="0" text="" dxfId="67">
      <formula>OR($C107=0,$C107=2,$C107=3,$C107=4)</formula>
    </cfRule>
  </conditionalFormatting>
  <conditionalFormatting sqref="E116">
    <cfRule type="expression" priority="70" aboveAverage="0" equalAverage="0" bottom="0" percent="0" rank="0" text="" dxfId="68">
      <formula>$C116=1</formula>
    </cfRule>
    <cfRule type="expression" priority="71" aboveAverage="0" equalAverage="0" bottom="0" percent="0" rank="0" text="" dxfId="69">
      <formula>OR($C116=0,$C116=2,$C116=3,$C116=4)</formula>
    </cfRule>
  </conditionalFormatting>
  <conditionalFormatting sqref="F116 O116 R116">
    <cfRule type="expression" priority="72" aboveAverage="0" equalAverage="0" bottom="0" percent="0" rank="0" text="" dxfId="70">
      <formula>$C116=1</formula>
    </cfRule>
    <cfRule type="expression" priority="73" aboveAverage="0" equalAverage="0" bottom="0" percent="0" rank="0" text="" dxfId="71">
      <formula>OR($C116=0,$C116=2,$C116=3,$C116=4)</formula>
    </cfRule>
  </conditionalFormatting>
  <conditionalFormatting sqref="A145 E145">
    <cfRule type="expression" priority="74" aboveAverage="0" equalAverage="0" bottom="0" percent="0" rank="0" text="" dxfId="72">
      <formula>$C145=1</formula>
    </cfRule>
    <cfRule type="expression" priority="75" aboveAverage="0" equalAverage="0" bottom="0" percent="0" rank="0" text="" dxfId="73">
      <formula>OR($C145=0,$C145=2,$C145=3,$C145=4)</formula>
    </cfRule>
  </conditionalFormatting>
  <conditionalFormatting sqref="F145:G145">
    <cfRule type="expression" priority="76" aboveAverage="0" equalAverage="0" bottom="0" percent="0" rank="0" text="" dxfId="74">
      <formula>$C145=1</formula>
    </cfRule>
    <cfRule type="expression" priority="77" aboveAverage="0" equalAverage="0" bottom="0" percent="0" rank="0" text="" dxfId="75">
      <formula>OR($C145=0,$C145=2,$C145=3,$C145=4)</formula>
    </cfRule>
  </conditionalFormatting>
  <conditionalFormatting sqref="E146 A146:A154">
    <cfRule type="expression" priority="78" aboveAverage="0" equalAverage="0" bottom="0" percent="0" rank="0" text="" dxfId="76">
      <formula>$C146=1</formula>
    </cfRule>
    <cfRule type="expression" priority="79" aboveAverage="0" equalAverage="0" bottom="0" percent="0" rank="0" text="" dxfId="77">
      <formula>OR($C146=0,$C146=2,$C146=3,$C146=4)</formula>
    </cfRule>
  </conditionalFormatting>
  <conditionalFormatting sqref="F146 O146 R146">
    <cfRule type="expression" priority="80" aboveAverage="0" equalAverage="0" bottom="0" percent="0" rank="0" text="" dxfId="78">
      <formula>$C146=1</formula>
    </cfRule>
    <cfRule type="expression" priority="81" aboveAverage="0" equalAverage="0" bottom="0" percent="0" rank="0" text="" dxfId="79">
      <formula>OR($C146=0,$C146=2,$C146=3,$C146=4)</formula>
    </cfRule>
  </conditionalFormatting>
  <conditionalFormatting sqref="E147 E155:E156 E162 A155:A166">
    <cfRule type="expression" priority="82" aboveAverage="0" equalAverage="0" bottom="0" percent="0" rank="0" text="" dxfId="80">
      <formula>$C91=1</formula>
    </cfRule>
    <cfRule type="expression" priority="83" aboveAverage="0" equalAverage="0" bottom="0" percent="0" rank="0" text="" dxfId="81">
      <formula>OR($C91=0,$C91=2,$C91=3,$C91=4)</formula>
    </cfRule>
  </conditionalFormatting>
  <conditionalFormatting sqref="F147 F162 F155:G155 F156 O147 O162 O156 R147 R162 R156">
    <cfRule type="expression" priority="84" aboveAverage="0" equalAverage="0" bottom="0" percent="0" rank="0" text="" dxfId="82">
      <formula>$C147=1</formula>
    </cfRule>
    <cfRule type="expression" priority="85" aboveAverage="0" equalAverage="0" bottom="0" percent="0" rank="0" text="" dxfId="83">
      <formula>OR($C147=0,$C147=2,$C147=3,$C147=4)</formula>
    </cfRule>
  </conditionalFormatting>
  <conditionalFormatting sqref="E120">
    <cfRule type="expression" priority="86" aboveAverage="0" equalAverage="0" bottom="0" percent="0" rank="0" text="" dxfId="84">
      <formula>$C120=1</formula>
    </cfRule>
    <cfRule type="expression" priority="87" aboveAverage="0" equalAverage="0" bottom="0" percent="0" rank="0" text="" dxfId="85">
      <formula>OR($C120=0,$C120=2,$C120=3,$C120=4)</formula>
    </cfRule>
  </conditionalFormatting>
  <conditionalFormatting sqref="F120 O120 R120">
    <cfRule type="expression" priority="88" aboveAverage="0" equalAverage="0" bottom="0" percent="0" rank="0" text="" dxfId="86">
      <formula>$C120=1</formula>
    </cfRule>
    <cfRule type="expression" priority="89" aboveAverage="0" equalAverage="0" bottom="0" percent="0" rank="0" text="" dxfId="87">
      <formula>OR($C120=0,$C120=2,$C120=3,$C120=4)</formula>
    </cfRule>
  </conditionalFormatting>
  <conditionalFormatting sqref="E157:E161">
    <cfRule type="expression" priority="90" aboveAverage="0" equalAverage="0" bottom="0" percent="0" rank="0" text="" dxfId="88">
      <formula>$C157=1</formula>
    </cfRule>
    <cfRule type="expression" priority="91" aboveAverage="0" equalAverage="0" bottom="0" percent="0" rank="0" text="" dxfId="89">
      <formula>OR($C157=0,$C157=2,$C157=3,$C157=4)</formula>
    </cfRule>
  </conditionalFormatting>
  <conditionalFormatting sqref="F157:F161 O157:O161 R157:R161">
    <cfRule type="expression" priority="92" aboveAverage="0" equalAverage="0" bottom="0" percent="0" rank="0" text="" dxfId="90">
      <formula>$C157=1</formula>
    </cfRule>
    <cfRule type="expression" priority="93" aboveAverage="0" equalAverage="0" bottom="0" percent="0" rank="0" text="" dxfId="91">
      <formula>OR($C157=0,$C157=2,$C157=3,$C157=4)</formula>
    </cfRule>
  </conditionalFormatting>
  <conditionalFormatting sqref="E81">
    <cfRule type="expression" priority="94" aboveAverage="0" equalAverage="0" bottom="0" percent="0" rank="0" text="" dxfId="92">
      <formula>$C81=1</formula>
    </cfRule>
    <cfRule type="expression" priority="95" aboveAverage="0" equalAverage="0" bottom="0" percent="0" rank="0" text="" dxfId="93">
      <formula>OR($C81=0,$C81=2,$C81=3,$C81=4)</formula>
    </cfRule>
  </conditionalFormatting>
  <conditionalFormatting sqref="F81 O81">
    <cfRule type="expression" priority="96" aboveAverage="0" equalAverage="0" bottom="0" percent="0" rank="0" text="" dxfId="94">
      <formula>$C81=1</formula>
    </cfRule>
    <cfRule type="expression" priority="97" aboveAverage="0" equalAverage="0" bottom="0" percent="0" rank="0" text="" dxfId="95">
      <formula>OR($C81=0,$C81=2,$C81=3,$C81=4)</formula>
    </cfRule>
  </conditionalFormatting>
  <conditionalFormatting sqref="E82">
    <cfRule type="expression" priority="98" aboveAverage="0" equalAverage="0" bottom="0" percent="0" rank="0" text="" dxfId="96">
      <formula>$C82=1</formula>
    </cfRule>
    <cfRule type="expression" priority="99" aboveAverage="0" equalAverage="0" bottom="0" percent="0" rank="0" text="" dxfId="97">
      <formula>OR($C82=0,$C82=2,$C82=3,$C82=4)</formula>
    </cfRule>
  </conditionalFormatting>
  <conditionalFormatting sqref="F82 O82">
    <cfRule type="expression" priority="100" aboveAverage="0" equalAverage="0" bottom="0" percent="0" rank="0" text="" dxfId="98">
      <formula>$C82=1</formula>
    </cfRule>
    <cfRule type="expression" priority="101" aboveAverage="0" equalAverage="0" bottom="0" percent="0" rank="0" text="" dxfId="99">
      <formula>OR($C82=0,$C82=2,$C82=3,$C82=4)</formula>
    </cfRule>
  </conditionalFormatting>
  <conditionalFormatting sqref="E180:E182 A180:A183">
    <cfRule type="expression" priority="102" aboveAverage="0" equalAverage="0" bottom="0" percent="0" rank="0" text="" dxfId="100">
      <formula>$C180=1</formula>
    </cfRule>
    <cfRule type="expression" priority="103" aboveAverage="0" equalAverage="0" bottom="0" percent="0" rank="0" text="" dxfId="101">
      <formula>OR($C180=0,$C180=2,$C180=3,$C180=4)</formula>
    </cfRule>
  </conditionalFormatting>
  <conditionalFormatting sqref="F180:G180 F181:F182 O181:O182 R181:R182">
    <cfRule type="expression" priority="104" aboveAverage="0" equalAverage="0" bottom="0" percent="0" rank="0" text="" dxfId="102">
      <formula>$C180=1</formula>
    </cfRule>
    <cfRule type="expression" priority="105" aboveAverage="0" equalAverage="0" bottom="0" percent="0" rank="0" text="" dxfId="103">
      <formula>OR($C180=0,$C180=2,$C180=3,$C180=4)</formula>
    </cfRule>
  </conditionalFormatting>
  <conditionalFormatting sqref="E95">
    <cfRule type="expression" priority="106" aboveAverage="0" equalAverage="0" bottom="0" percent="0" rank="0" text="" dxfId="104">
      <formula>$C95=1</formula>
    </cfRule>
    <cfRule type="expression" priority="107" aboveAverage="0" equalAverage="0" bottom="0" percent="0" rank="0" text="" dxfId="105">
      <formula>OR($C95=0,$C95=2,$C95=3,$C95=4)</formula>
    </cfRule>
  </conditionalFormatting>
  <conditionalFormatting sqref="F95 O95">
    <cfRule type="expression" priority="108" aboveAverage="0" equalAverage="0" bottom="0" percent="0" rank="0" text="" dxfId="106">
      <formula>$C95=1</formula>
    </cfRule>
    <cfRule type="expression" priority="109" aboveAverage="0" equalAverage="0" bottom="0" percent="0" rank="0" text="" dxfId="107">
      <formula>OR($C95=0,$C95=2,$C95=3,$C95=4)</formula>
    </cfRule>
  </conditionalFormatting>
  <conditionalFormatting sqref="A62 E62">
    <cfRule type="expression" priority="110" aboveAverage="0" equalAverage="0" bottom="0" percent="0" rank="0" text="" dxfId="108">
      <formula>$C62=1</formula>
    </cfRule>
    <cfRule type="expression" priority="111" aboveAverage="0" equalAverage="0" bottom="0" percent="0" rank="0" text="" dxfId="109">
      <formula>OR($C62=0,$C62=2,$C62=3,$C62=4)</formula>
    </cfRule>
  </conditionalFormatting>
  <conditionalFormatting sqref="F62:G62">
    <cfRule type="expression" priority="112" aboveAverage="0" equalAverage="0" bottom="0" percent="0" rank="0" text="" dxfId="110">
      <formula>$C62=1</formula>
    </cfRule>
    <cfRule type="expression" priority="113" aboveAverage="0" equalAverage="0" bottom="0" percent="0" rank="0" text="" dxfId="111">
      <formula>OR($C62=0,$C62=2,$C62=3,$C62=4)</formula>
    </cfRule>
  </conditionalFormatting>
  <conditionalFormatting sqref="A63 E63">
    <cfRule type="expression" priority="114" aboveAverage="0" equalAverage="0" bottom="0" percent="0" rank="0" text="" dxfId="112">
      <formula>$C63=1</formula>
    </cfRule>
    <cfRule type="expression" priority="115" aboveAverage="0" equalAverage="0" bottom="0" percent="0" rank="0" text="" dxfId="113">
      <formula>OR($C63=0,$C63=2,$C63=3,$C63=4)</formula>
    </cfRule>
  </conditionalFormatting>
  <conditionalFormatting sqref="F63 O63">
    <cfRule type="expression" priority="116" aboveAverage="0" equalAverage="0" bottom="0" percent="0" rank="0" text="" dxfId="114">
      <formula>$C63=1</formula>
    </cfRule>
    <cfRule type="expression" priority="117" aboveAverage="0" equalAverage="0" bottom="0" percent="0" rank="0" text="" dxfId="115">
      <formula>OR($C63=0,$C63=2,$C63=3,$C63=4)</formula>
    </cfRule>
  </conditionalFormatting>
  <conditionalFormatting sqref="E37">
    <cfRule type="expression" priority="118" aboveAverage="0" equalAverage="0" bottom="0" percent="0" rank="0" text="" dxfId="116">
      <formula>$C37=1</formula>
    </cfRule>
    <cfRule type="expression" priority="119" aboveAverage="0" equalAverage="0" bottom="0" percent="0" rank="0" text="" dxfId="117">
      <formula>OR($C37=0,$C37=2,$C37=3,$C37=4)</formula>
    </cfRule>
  </conditionalFormatting>
  <conditionalFormatting sqref="F37 O37">
    <cfRule type="expression" priority="120" aboveAverage="0" equalAverage="0" bottom="0" percent="0" rank="0" text="" dxfId="118">
      <formula>$C37=1</formula>
    </cfRule>
    <cfRule type="expression" priority="121" aboveAverage="0" equalAverage="0" bottom="0" percent="0" rank="0" text="" dxfId="119">
      <formula>OR($C37=0,$C37=2,$C37=3,$C37=4)</formula>
    </cfRule>
  </conditionalFormatting>
  <conditionalFormatting sqref="E61">
    <cfRule type="expression" priority="122" aboveAverage="0" equalAverage="0" bottom="0" percent="0" rank="0" text="" dxfId="120">
      <formula>$C61=1</formula>
    </cfRule>
    <cfRule type="expression" priority="123" aboveAverage="0" equalAverage="0" bottom="0" percent="0" rank="0" text="" dxfId="121">
      <formula>OR($C61=0,$C61=2,$C61=3,$C61=4)</formula>
    </cfRule>
  </conditionalFormatting>
  <conditionalFormatting sqref="F61 O61">
    <cfRule type="expression" priority="124" aboveAverage="0" equalAverage="0" bottom="0" percent="0" rank="0" text="" dxfId="122">
      <formula>$C61=1</formula>
    </cfRule>
    <cfRule type="expression" priority="125" aboveAverage="0" equalAverage="0" bottom="0" percent="0" rank="0" text="" dxfId="123">
      <formula>OR($C61=0,$C61=2,$C61=3,$C61=4)</formula>
    </cfRule>
  </conditionalFormatting>
  <conditionalFormatting sqref="E20">
    <cfRule type="expression" priority="126" aboveAverage="0" equalAverage="0" bottom="0" percent="0" rank="0" text="" dxfId="124">
      <formula>$C20=1</formula>
    </cfRule>
    <cfRule type="expression" priority="127" aboveAverage="0" equalAverage="0" bottom="0" percent="0" rank="0" text="" dxfId="125">
      <formula>OR($C20=0,$C20=2,$C20=3,$C20=4)</formula>
    </cfRule>
  </conditionalFormatting>
  <conditionalFormatting sqref="F20 O20">
    <cfRule type="expression" priority="128" aboveAverage="0" equalAverage="0" bottom="0" percent="0" rank="0" text="" dxfId="126">
      <formula>$C20=1</formula>
    </cfRule>
    <cfRule type="expression" priority="129" aboveAverage="0" equalAverage="0" bottom="0" percent="0" rank="0" text="" dxfId="127">
      <formula>OR($C20=0,$C20=2,$C20=3,$C20=4)</formula>
    </cfRule>
  </conditionalFormatting>
  <conditionalFormatting sqref="E21">
    <cfRule type="expression" priority="130" aboveAverage="0" equalAverage="0" bottom="0" percent="0" rank="0" text="" dxfId="128">
      <formula>$C21=1</formula>
    </cfRule>
    <cfRule type="expression" priority="131" aboveAverage="0" equalAverage="0" bottom="0" percent="0" rank="0" text="" dxfId="129">
      <formula>OR($C21=0,$C21=2,$C21=3,$C21=4)</formula>
    </cfRule>
  </conditionalFormatting>
  <conditionalFormatting sqref="F21 O21">
    <cfRule type="expression" priority="132" aboveAverage="0" equalAverage="0" bottom="0" percent="0" rank="0" text="" dxfId="130">
      <formula>$C21=1</formula>
    </cfRule>
    <cfRule type="expression" priority="133" aboveAverage="0" equalAverage="0" bottom="0" percent="0" rank="0" text="" dxfId="131">
      <formula>OR($C21=0,$C21=2,$C21=3,$C21=4)</formula>
    </cfRule>
  </conditionalFormatting>
  <conditionalFormatting sqref="E121">
    <cfRule type="expression" priority="134" aboveAverage="0" equalAverage="0" bottom="0" percent="0" rank="0" text="" dxfId="132">
      <formula>$C121=1</formula>
    </cfRule>
    <cfRule type="expression" priority="135" aboveAverage="0" equalAverage="0" bottom="0" percent="0" rank="0" text="" dxfId="133">
      <formula>OR($C121=0,$C121=2,$C121=3,$C121=4)</formula>
    </cfRule>
  </conditionalFormatting>
  <conditionalFormatting sqref="F121 O121 R121">
    <cfRule type="expression" priority="136" aboveAverage="0" equalAverage="0" bottom="0" percent="0" rank="0" text="" dxfId="134">
      <formula>$C121=1</formula>
    </cfRule>
    <cfRule type="expression" priority="137" aboveAverage="0" equalAverage="0" bottom="0" percent="0" rank="0" text="" dxfId="135">
      <formula>OR($C121=0,$C121=2,$C121=3,$C121=4)</formula>
    </cfRule>
  </conditionalFormatting>
  <conditionalFormatting sqref="E114">
    <cfRule type="expression" priority="138" aboveAverage="0" equalAverage="0" bottom="0" percent="0" rank="0" text="" dxfId="136">
      <formula>$C114=1</formula>
    </cfRule>
    <cfRule type="expression" priority="139" aboveAverage="0" equalAverage="0" bottom="0" percent="0" rank="0" text="" dxfId="137">
      <formula>OR($C114=0,$C114=2,$C114=3,$C114=4)</formula>
    </cfRule>
  </conditionalFormatting>
  <conditionalFormatting sqref="F114 O114 R114">
    <cfRule type="expression" priority="140" aboveAverage="0" equalAverage="0" bottom="0" percent="0" rank="0" text="" dxfId="138">
      <formula>$C114=1</formula>
    </cfRule>
    <cfRule type="expression" priority="141" aboveAverage="0" equalAverage="0" bottom="0" percent="0" rank="0" text="" dxfId="139">
      <formula>OR($C114=0,$C114=2,$C114=3,$C114=4)</formula>
    </cfRule>
  </conditionalFormatting>
  <conditionalFormatting sqref="E115">
    <cfRule type="expression" priority="142" aboveAverage="0" equalAverage="0" bottom="0" percent="0" rank="0" text="" dxfId="140">
      <formula>$C115=1</formula>
    </cfRule>
    <cfRule type="expression" priority="143" aboveAverage="0" equalAverage="0" bottom="0" percent="0" rank="0" text="" dxfId="141">
      <formula>OR($C115=0,$C115=2,$C115=3,$C115=4)</formula>
    </cfRule>
  </conditionalFormatting>
  <conditionalFormatting sqref="F115 O115 R115">
    <cfRule type="expression" priority="144" aboveAverage="0" equalAverage="0" bottom="0" percent="0" rank="0" text="" dxfId="142">
      <formula>$C115=1</formula>
    </cfRule>
    <cfRule type="expression" priority="145" aboveAverage="0" equalAverage="0" bottom="0" percent="0" rank="0" text="" dxfId="143">
      <formula>OR($C115=0,$C115=2,$C115=3,$C115=4)</formula>
    </cfRule>
  </conditionalFormatting>
  <conditionalFormatting sqref="E124">
    <cfRule type="expression" priority="146" aboveAverage="0" equalAverage="0" bottom="0" percent="0" rank="0" text="" dxfId="144">
      <formula>$C124=1</formula>
    </cfRule>
    <cfRule type="expression" priority="147" aboveAverage="0" equalAverage="0" bottom="0" percent="0" rank="0" text="" dxfId="145">
      <formula>OR($C124=0,$C124=2,$C124=3,$C124=4)</formula>
    </cfRule>
  </conditionalFormatting>
  <conditionalFormatting sqref="F124 O124 R124">
    <cfRule type="expression" priority="148" aboveAverage="0" equalAverage="0" bottom="0" percent="0" rank="0" text="" dxfId="146">
      <formula>$C124=1</formula>
    </cfRule>
    <cfRule type="expression" priority="149" aboveAverage="0" equalAverage="0" bottom="0" percent="0" rank="0" text="" dxfId="147">
      <formula>OR($C124=0,$C124=2,$C124=3,$C124=4)</formula>
    </cfRule>
  </conditionalFormatting>
  <conditionalFormatting sqref="E130:E133">
    <cfRule type="expression" priority="150" aboveAverage="0" equalAverage="0" bottom="0" percent="0" rank="0" text="" dxfId="148">
      <formula>$C130=1</formula>
    </cfRule>
    <cfRule type="expression" priority="151" aboveAverage="0" equalAverage="0" bottom="0" percent="0" rank="0" text="" dxfId="149">
      <formula>OR($C130=0,$C130=2,$C130=3,$C130=4)</formula>
    </cfRule>
  </conditionalFormatting>
  <conditionalFormatting sqref="F130:F133 O130:O133 R130:R133">
    <cfRule type="expression" priority="152" aboveAverage="0" equalAverage="0" bottom="0" percent="0" rank="0" text="" dxfId="150">
      <formula>$C130=1</formula>
    </cfRule>
    <cfRule type="expression" priority="153" aboveAverage="0" equalAverage="0" bottom="0" percent="0" rank="0" text="" dxfId="151">
      <formula>OR($C130=0,$C130=2,$C130=3,$C130=4)</formula>
    </cfRule>
  </conditionalFormatting>
  <conditionalFormatting sqref="E171:E174 A171:A174">
    <cfRule type="expression" priority="154" aboveAverage="0" equalAverage="0" bottom="0" percent="0" rank="0" text="" dxfId="152">
      <formula>$C171=1</formula>
    </cfRule>
    <cfRule type="expression" priority="155" aboveAverage="0" equalAverage="0" bottom="0" percent="0" rank="0" text="" dxfId="153">
      <formula>OR($C171=0,$C171=2,$C171=3,$C171=4)</formula>
    </cfRule>
  </conditionalFormatting>
  <conditionalFormatting sqref="F171:G171 F172:F174 O172:O174 R172:R174">
    <cfRule type="expression" priority="156" aboveAverage="0" equalAverage="0" bottom="0" percent="0" rank="0" text="" dxfId="154">
      <formula>$C171=1</formula>
    </cfRule>
    <cfRule type="expression" priority="157" aboveAverage="0" equalAverage="0" bottom="0" percent="0" rank="0" text="" dxfId="155">
      <formula>OR($C171=0,$C171=2,$C171=3,$C171=4)</formula>
    </cfRule>
  </conditionalFormatting>
  <conditionalFormatting sqref="E136:E140">
    <cfRule type="expression" priority="158" aboveAverage="0" equalAverage="0" bottom="0" percent="0" rank="0" text="" dxfId="156">
      <formula>$C136=1</formula>
    </cfRule>
    <cfRule type="expression" priority="159" aboveAverage="0" equalAverage="0" bottom="0" percent="0" rank="0" text="" dxfId="157">
      <formula>OR($C136=0,$C136=2,$C136=3,$C136=4)</formula>
    </cfRule>
  </conditionalFormatting>
  <conditionalFormatting sqref="F136:F140 O136:O140 R136:R140">
    <cfRule type="expression" priority="160" aboveAverage="0" equalAverage="0" bottom="0" percent="0" rank="0" text="" dxfId="158">
      <formula>$C136=1</formula>
    </cfRule>
    <cfRule type="expression" priority="161" aboveAverage="0" equalAverage="0" bottom="0" percent="0" rank="0" text="" dxfId="159">
      <formula>OR($C136=0,$C136=2,$C136=3,$C136=4)</formula>
    </cfRule>
  </conditionalFormatting>
  <conditionalFormatting sqref="E141">
    <cfRule type="expression" priority="162" aboveAverage="0" equalAverage="0" bottom="0" percent="0" rank="0" text="" dxfId="160">
      <formula>$C141=1</formula>
    </cfRule>
    <cfRule type="expression" priority="163" aboveAverage="0" equalAverage="0" bottom="0" percent="0" rank="0" text="" dxfId="161">
      <formula>OR($C141=0,$C141=2,$C141=3,$C141=4)</formula>
    </cfRule>
  </conditionalFormatting>
  <conditionalFormatting sqref="F141 O141 R141">
    <cfRule type="expression" priority="164" aboveAverage="0" equalAverage="0" bottom="0" percent="0" rank="0" text="" dxfId="162">
      <formula>$C141=1</formula>
    </cfRule>
    <cfRule type="expression" priority="165" aboveAverage="0" equalAverage="0" bottom="0" percent="0" rank="0" text="" dxfId="163">
      <formula>OR($C141=0,$C141=2,$C141=3,$C141=4)</formula>
    </cfRule>
  </conditionalFormatting>
  <conditionalFormatting sqref="E85">
    <cfRule type="expression" priority="166" aboveAverage="0" equalAverage="0" bottom="0" percent="0" rank="0" text="" dxfId="164">
      <formula>$C85=1</formula>
    </cfRule>
    <cfRule type="expression" priority="167" aboveAverage="0" equalAverage="0" bottom="0" percent="0" rank="0" text="" dxfId="165">
      <formula>OR($C85=0,$C85=2,$C85=3,$C85=4)</formula>
    </cfRule>
  </conditionalFormatting>
  <conditionalFormatting sqref="F85 O85">
    <cfRule type="expression" priority="168" aboveAverage="0" equalAverage="0" bottom="0" percent="0" rank="0" text="" dxfId="166">
      <formula>$C85=1</formula>
    </cfRule>
    <cfRule type="expression" priority="169" aboveAverage="0" equalAverage="0" bottom="0" percent="0" rank="0" text="" dxfId="167">
      <formula>OR($C85=0,$C85=2,$C85=3,$C85=4)</formula>
    </cfRule>
  </conditionalFormatting>
  <conditionalFormatting sqref="E186">
    <cfRule type="expression" priority="170" aboveAverage="0" equalAverage="0" bottom="0" percent="0" rank="0" text="" dxfId="168">
      <formula>$C186=1</formula>
    </cfRule>
    <cfRule type="expression" priority="171" aboveAverage="0" equalAverage="0" bottom="0" percent="0" rank="0" text="" dxfId="169">
      <formula>OR($C186=0,$C186=2,$C186=3,$C186=4)</formula>
    </cfRule>
  </conditionalFormatting>
  <conditionalFormatting sqref="F186 O186 R186">
    <cfRule type="expression" priority="172" aboveAverage="0" equalAverage="0" bottom="0" percent="0" rank="0" text="" dxfId="170">
      <formula>$C186=1</formula>
    </cfRule>
    <cfRule type="expression" priority="173" aboveAverage="0" equalAverage="0" bottom="0" percent="0" rank="0" text="" dxfId="171">
      <formula>OR($C186=0,$C186=2,$C186=3,$C186=4)</formula>
    </cfRule>
  </conditionalFormatting>
  <conditionalFormatting sqref="E127">
    <cfRule type="expression" priority="174" aboveAverage="0" equalAverage="0" bottom="0" percent="0" rank="0" text="" dxfId="172">
      <formula>$C127=1</formula>
    </cfRule>
    <cfRule type="expression" priority="175" aboveAverage="0" equalAverage="0" bottom="0" percent="0" rank="0" text="" dxfId="173">
      <formula>OR($C127=0,$C127=2,$C127=3,$C127=4)</formula>
    </cfRule>
  </conditionalFormatting>
  <conditionalFormatting sqref="F127 O127 R127">
    <cfRule type="expression" priority="176" aboveAverage="0" equalAverage="0" bottom="0" percent="0" rank="0" text="" dxfId="174">
      <formula>$C127=1</formula>
    </cfRule>
    <cfRule type="expression" priority="177" aboveAverage="0" equalAverage="0" bottom="0" percent="0" rank="0" text="" dxfId="175">
      <formula>OR($C127=0,$C127=2,$C127=3,$C127=4)</formula>
    </cfRule>
  </conditionalFormatting>
  <conditionalFormatting sqref="E179">
    <cfRule type="expression" priority="178" aboveAverage="0" equalAverage="0" bottom="0" percent="0" rank="0" text="" dxfId="176">
      <formula>$C179=1</formula>
    </cfRule>
    <cfRule type="expression" priority="179" aboveAverage="0" equalAverage="0" bottom="0" percent="0" rank="0" text="" dxfId="177">
      <formula>OR($C179=0,$C179=2,$C179=3,$C179=4)</formula>
    </cfRule>
  </conditionalFormatting>
  <conditionalFormatting sqref="F179 O179 R179">
    <cfRule type="expression" priority="180" aboveAverage="0" equalAverage="0" bottom="0" percent="0" rank="0" text="" dxfId="178">
      <formula>$C179=1</formula>
    </cfRule>
    <cfRule type="expression" priority="181" aboveAverage="0" equalAverage="0" bottom="0" percent="0" rank="0" text="" dxfId="179">
      <formula>OR($C179=0,$C179=2,$C179=3,$C179=4)</formula>
    </cfRule>
  </conditionalFormatting>
  <conditionalFormatting sqref="E117">
    <cfRule type="expression" priority="182" aboveAverage="0" equalAverage="0" bottom="0" percent="0" rank="0" text="" dxfId="180">
      <formula>$C117=1</formula>
    </cfRule>
    <cfRule type="expression" priority="183" aboveAverage="0" equalAverage="0" bottom="0" percent="0" rank="0" text="" dxfId="181">
      <formula>OR($C117=0,$C117=2,$C117=3,$C117=4)</formula>
    </cfRule>
  </conditionalFormatting>
  <conditionalFormatting sqref="F117 O117 R117">
    <cfRule type="expression" priority="184" aboveAverage="0" equalAverage="0" bottom="0" percent="0" rank="0" text="" dxfId="182">
      <formula>$C117=1</formula>
    </cfRule>
    <cfRule type="expression" priority="185" aboveAverage="0" equalAverage="0" bottom="0" percent="0" rank="0" text="" dxfId="183">
      <formula>OR($C117=0,$C117=2,$C117=3,$C117=4)</formula>
    </cfRule>
  </conditionalFormatting>
  <conditionalFormatting sqref="E142:E143">
    <cfRule type="expression" priority="186" aboveAverage="0" equalAverage="0" bottom="0" percent="0" rank="0" text="" dxfId="184">
      <formula>$C142=1</formula>
    </cfRule>
    <cfRule type="expression" priority="187" aboveAverage="0" equalAverage="0" bottom="0" percent="0" rank="0" text="" dxfId="185">
      <formula>OR($C142=0,$C142=2,$C142=3,$C142=4)</formula>
    </cfRule>
  </conditionalFormatting>
  <conditionalFormatting sqref="F142:F143 O142:O143 R142:R143">
    <cfRule type="expression" priority="188" aboveAverage="0" equalAverage="0" bottom="0" percent="0" rank="0" text="" dxfId="186">
      <formula>$C142=1</formula>
    </cfRule>
    <cfRule type="expression" priority="189" aboveAverage="0" equalAverage="0" bottom="0" percent="0" rank="0" text="" dxfId="187">
      <formula>OR($C142=0,$C142=2,$C142=3,$C142=4)</formula>
    </cfRule>
  </conditionalFormatting>
  <conditionalFormatting sqref="E144">
    <cfRule type="expression" priority="190" aboveAverage="0" equalAverage="0" bottom="0" percent="0" rank="0" text="" dxfId="188">
      <formula>$C144=1</formula>
    </cfRule>
    <cfRule type="expression" priority="191" aboveAverage="0" equalAverage="0" bottom="0" percent="0" rank="0" text="" dxfId="189">
      <formula>OR($C144=0,$C144=2,$C144=3,$C144=4)</formula>
    </cfRule>
  </conditionalFormatting>
  <conditionalFormatting sqref="F144 O144 R144">
    <cfRule type="expression" priority="192" aboveAverage="0" equalAverage="0" bottom="0" percent="0" rank="0" text="" dxfId="190">
      <formula>$C144=1</formula>
    </cfRule>
    <cfRule type="expression" priority="193" aboveAverage="0" equalAverage="0" bottom="0" percent="0" rank="0" text="" dxfId="191">
      <formula>OR($C144=0,$C144=2,$C144=3,$C144=4)</formula>
    </cfRule>
  </conditionalFormatting>
  <conditionalFormatting sqref="B13:C187 E13:E187">
    <cfRule type="expression" priority="194" aboveAverage="0" equalAverage="0" bottom="0" percent="0" rank="0" text="" dxfId="192">
      <formula>$C13=1</formula>
    </cfRule>
    <cfRule type="expression" priority="195" aboveAverage="0" equalAverage="0" bottom="0" percent="0" rank="0" text="" dxfId="193">
      <formula>OR($C13=0,$C13=2,$C13=3,$C13=4)</formula>
    </cfRule>
  </conditionalFormatting>
  <conditionalFormatting sqref="H13:J187">
    <cfRule type="expression" priority="196" aboveAverage="0" equalAverage="0" bottom="0" percent="0" rank="0" text="" dxfId="194">
      <formula>$C13=1</formula>
    </cfRule>
    <cfRule type="expression" priority="197" aboveAverage="0" equalAverage="0" bottom="0" percent="0" rank="0" text="" dxfId="195">
      <formula>OR($C13=0,$C13=2,$C13=3,$C13=4)</formula>
    </cfRule>
    <cfRule type="expression" priority="198" aboveAverage="0" equalAverage="0" bottom="0" percent="0" rank="0" text="" dxfId="196">
      <formula>AND(TIPOORCAMENTO="Licitado",$C13&lt;&gt;"L",$C13&lt;&gt;-1)</formula>
    </cfRule>
  </conditionalFormatting>
  <conditionalFormatting sqref="G48:G53">
    <cfRule type="expression" priority="199" aboveAverage="0" equalAverage="0" bottom="0" percent="0" rank="0" text="" dxfId="197">
      <formula>$C48=1</formula>
    </cfRule>
    <cfRule type="expression" priority="200" aboveAverage="0" equalAverage="0" bottom="0" percent="0" rank="0" text="" dxfId="198">
      <formula>OR($C48=0,$C48=2,$C48=3,$C48=4)</formula>
    </cfRule>
  </conditionalFormatting>
  <conditionalFormatting sqref="G55">
    <cfRule type="expression" priority="201" aboveAverage="0" equalAverage="0" bottom="0" percent="0" rank="0" text="" dxfId="199">
      <formula>$C55=1</formula>
    </cfRule>
    <cfRule type="expression" priority="202" aboveAverage="0" equalAverage="0" bottom="0" percent="0" rank="0" text="" dxfId="200">
      <formula>OR($C55=0,$C55=2,$C55=3,$C55=4)</formula>
    </cfRule>
  </conditionalFormatting>
  <conditionalFormatting sqref="G57:G61">
    <cfRule type="expression" priority="203" aboveAverage="0" equalAverage="0" bottom="0" percent="0" rank="0" text="" dxfId="201">
      <formula>$C57=1</formula>
    </cfRule>
    <cfRule type="expression" priority="204" aboveAverage="0" equalAverage="0" bottom="0" percent="0" rank="0" text="" dxfId="202">
      <formula>OR($C57=0,$C57=2,$C57=3,$C57=4)</formula>
    </cfRule>
  </conditionalFormatting>
  <conditionalFormatting sqref="G63">
    <cfRule type="expression" priority="205" aboveAverage="0" equalAverage="0" bottom="0" percent="0" rank="0" text="" dxfId="203">
      <formula>$C63=1</formula>
    </cfRule>
    <cfRule type="expression" priority="206" aboveAverage="0" equalAverage="0" bottom="0" percent="0" rank="0" text="" dxfId="204">
      <formula>OR($C63=0,$C63=2,$C63=3,$C63=4)</formula>
    </cfRule>
  </conditionalFormatting>
  <conditionalFormatting sqref="G91:G95">
    <cfRule type="expression" priority="207" aboveAverage="0" equalAverage="0" bottom="0" percent="0" rank="0" text="" dxfId="205">
      <formula>$C91=1</formula>
    </cfRule>
    <cfRule type="expression" priority="208" aboveAverage="0" equalAverage="0" bottom="0" percent="0" rank="0" text="" dxfId="206">
      <formula>OR($C91=0,$C91=2,$C91=3,$C91=4)</formula>
    </cfRule>
  </conditionalFormatting>
  <conditionalFormatting sqref="G97:G99">
    <cfRule type="expression" priority="209" aboveAverage="0" equalAverage="0" bottom="0" percent="0" rank="0" text="" dxfId="207">
      <formula>$C97=1</formula>
    </cfRule>
    <cfRule type="expression" priority="210" aboveAverage="0" equalAverage="0" bottom="0" percent="0" rank="0" text="" dxfId="208">
      <formula>OR($C97=0,$C97=2,$C97=3,$C97=4)</formula>
    </cfRule>
  </conditionalFormatting>
  <conditionalFormatting sqref="G101:G103">
    <cfRule type="expression" priority="211" aboveAverage="0" equalAverage="0" bottom="0" percent="0" rank="0" text="" dxfId="209">
      <formula>$C101=1</formula>
    </cfRule>
    <cfRule type="expression" priority="212" aboveAverage="0" equalAverage="0" bottom="0" percent="0" rank="0" text="" dxfId="210">
      <formula>OR($C101=0,$C101=2,$C101=3,$C101=4)</formula>
    </cfRule>
  </conditionalFormatting>
  <conditionalFormatting sqref="G105:G144">
    <cfRule type="expression" priority="213" aboveAverage="0" equalAverage="0" bottom="0" percent="0" rank="0" text="" dxfId="211">
      <formula>$C105=1</formula>
    </cfRule>
    <cfRule type="expression" priority="214" aboveAverage="0" equalAverage="0" bottom="0" percent="0" rank="0" text="" dxfId="212">
      <formula>OR($C105=0,$C105=2,$C105=3,$C105=4)</formula>
    </cfRule>
  </conditionalFormatting>
  <conditionalFormatting sqref="G146:G154">
    <cfRule type="expression" priority="215" aboveAverage="0" equalAverage="0" bottom="0" percent="0" rank="0" text="" dxfId="213">
      <formula>$C146=1</formula>
    </cfRule>
    <cfRule type="expression" priority="216" aboveAverage="0" equalAverage="0" bottom="0" percent="0" rank="0" text="" dxfId="214">
      <formula>OR($C146=0,$C146=2,$C146=3,$C146=4)</formula>
    </cfRule>
  </conditionalFormatting>
  <conditionalFormatting sqref="G156:G166">
    <cfRule type="expression" priority="217" aboveAverage="0" equalAverage="0" bottom="0" percent="0" rank="0" text="" dxfId="215">
      <formula>$C156=1</formula>
    </cfRule>
    <cfRule type="expression" priority="218" aboveAverage="0" equalAverage="0" bottom="0" percent="0" rank="0" text="" dxfId="216">
      <formula>OR($C156=0,$C156=2,$C156=3,$C156=4)</formula>
    </cfRule>
  </conditionalFormatting>
  <conditionalFormatting sqref="G172:G174">
    <cfRule type="expression" priority="219" aboveAverage="0" equalAverage="0" bottom="0" percent="0" rank="0" text="" dxfId="217">
      <formula>$C172=1</formula>
    </cfRule>
    <cfRule type="expression" priority="220" aboveAverage="0" equalAverage="0" bottom="0" percent="0" rank="0" text="" dxfId="218">
      <formula>OR($C172=0,$C172=2,$C172=3,$C172=4)</formula>
    </cfRule>
  </conditionalFormatting>
  <conditionalFormatting sqref="G181:G183">
    <cfRule type="expression" priority="221" aboveAverage="0" equalAverage="0" bottom="0" percent="0" rank="0" text="" dxfId="219">
      <formula>$C181=1</formula>
    </cfRule>
    <cfRule type="expression" priority="222" aboveAverage="0" equalAverage="0" bottom="0" percent="0" rank="0" text="" dxfId="220">
      <formula>OR($C181=0,$C181=2,$C181=3,$C181=4)</formula>
    </cfRule>
  </conditionalFormatting>
  <dataValidations count="4">
    <dataValidation allowBlank="true" errorStyle="stop" operator="between" prompt="A entrada de quantidades é feita na coluna AJ se acompanhamento por BM, ou na aba &quot;Memória de Cálculo/PLQ&quot; se acompanhamento por PLE." showDropDown="false" showErrorMessage="true" showInputMessage="true" sqref="F13:G187 O14:O21 O23 O25:O26 O28:O37 O39:O40 O42:O46 O48:O53 O55 O57:O61 O63 O65:O70 O72:O74 O76:O82 O84:O89 O91:O95 R93:R94 O97:O99 R97:R99 O101:O103 R101:R103 O105:O144 R105:R144 O146:O154 R146:R154 O156:O166 R156:R166 O168:O170 R168:R170 O172:O174 R172:R174 O176:O179 R176:R179 O181:O183 R181:R183 O185:O187 R185:R187" type="none">
      <formula1>0</formula1>
      <formula2>0</formula2>
    </dataValidation>
    <dataValidation allowBlank="true" error="Selecione um dos 3 BDI da lista.&#10;&#10;Caso tenha mais de 3 BDI nesta Planilha Orçamentária digite apenas valor percentual." errorStyle="warning" errorTitle="Aviso BDI" operator="between" showDropDown="false" showErrorMessage="true" showInputMessage="false" sqref="I13:J187" type="list">
      <mc:AlternateContent xmlns:x12ac="http://schemas.microsoft.com/office/spreadsheetml/2011/1/ac" xmlns:mc="http://schemas.openxmlformats.org/markup-compatibility/2006">
        <mc:Choice Requires="x12ac">
          <x12ac:list>BDI 1,BDI 2,BDI 3,"0,00%"</x12ac:list>
        </mc:Choice>
        <mc:Fallback>
          <formula1>"BDI 1,BDI 2,BDI 3,0,00%"</formula1>
        </mc:Fallback>
      </mc:AlternateContent>
      <formula2>0</formula2>
    </dataValidation>
    <dataValidation allowBlank="true" errorStyle="stop" operator="between" showDropDown="false" showErrorMessage="false" showInputMessage="false" sqref="B13:B187" type="list">
      <formula1>"SINAPI,SINAPI-I,SICRO,Composição,Cotação"</formula1>
      <formula2>0</formula2>
    </dataValidation>
    <dataValidation allowBlank="true" error="Apenas números decimais maiores que zero." errorStyle="stop" operator="greaterThan" showDropDown="false" showErrorMessage="true" showInputMessage="false" sqref="H13:H187" type="decimal">
      <formula1>0</formula1>
      <formula2>0</formula2>
    </dataValidation>
  </dataValidation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673</TotalTime>
  <Application>LibreOffice/7.1.8.1$Windows_X86_64 LibreOffice_project/e1f30c802c3269a1d052614453f260e49458c82c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2024-11-19T09:42:14Z</dcterms:created>
  <dc:creator>Jeferson Regazon</dc:creator>
  <dc:description/>
  <dc:language>pt-BR</dc:language>
  <cp:lastModifiedBy/>
  <cp:lastPrinted>2025-08-08T12:45:24Z</cp:lastPrinted>
  <dcterms:modified xsi:type="dcterms:W3CDTF">2025-11-18T17:15:45Z</dcterms:modified>
  <cp:revision>34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