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ffarroupilhaedubr1.sharepoint.com/sites/EngenhariaeArquitetura/Documentos Compartilhados/CAMPUS JAGUARI/REFEITÓRIO - REFORMA 2024/FISCALIZAÇÃO/"/>
    </mc:Choice>
  </mc:AlternateContent>
  <xr:revisionPtr revIDLastSave="4" documentId="8_{7A12A4B3-B779-4B8C-86B6-92BEFCED833D}" xr6:coauthVersionLast="47" xr6:coauthVersionMax="47" xr10:uidLastSave="{DC94BB5C-85B2-4370-BC22-F1B2C5183416}"/>
  <bookViews>
    <workbookView xWindow="-108" yWindow="-108" windowWidth="23256" windowHeight="12456" xr2:uid="{00000000-000D-0000-FFFF-FFFF00000000}"/>
  </bookViews>
  <sheets>
    <sheet name="REMANESCENTE DE OBRA" sheetId="1" r:id="rId1"/>
    <sheet name="CRONOGRAMA REMANESCENTE" sheetId="3" r:id="rId2"/>
  </sheets>
  <definedNames>
    <definedName name="_xlnm.Print_Area" localSheetId="1">'CRONOGRAMA REMANESCENTE'!$A$1:$L$45</definedName>
    <definedName name="_xlnm.Print_Area" localSheetId="0">'REMANESCENTE DE OBRA'!$A$1:$S$278</definedName>
    <definedName name="_xlnm.Print_Titles" localSheetId="0">'REMANESCENTE DE OBRA'!$3:$5</definedName>
  </definedNames>
  <calcPr calcId="191029"/>
</workbook>
</file>

<file path=xl/calcChain.xml><?xml version="1.0" encoding="utf-8"?>
<calcChain xmlns="http://schemas.openxmlformats.org/spreadsheetml/2006/main">
  <c r="C36" i="3" l="1"/>
  <c r="C34" i="3"/>
  <c r="C32" i="3"/>
  <c r="C30" i="3"/>
  <c r="C28" i="3"/>
  <c r="C26" i="3"/>
  <c r="C24" i="3"/>
  <c r="C22" i="3"/>
  <c r="C20" i="3"/>
  <c r="C18" i="3"/>
  <c r="C16" i="3"/>
  <c r="C14" i="3"/>
  <c r="C12" i="3"/>
  <c r="C10" i="3"/>
  <c r="C8" i="3"/>
  <c r="C6" i="3"/>
  <c r="C4" i="3"/>
  <c r="M6" i="3" l="1"/>
  <c r="M8" i="3"/>
  <c r="M10" i="3"/>
  <c r="M12" i="3"/>
  <c r="M14" i="3"/>
  <c r="M16" i="3"/>
  <c r="M18" i="3"/>
  <c r="M20" i="3"/>
  <c r="M22" i="3"/>
  <c r="M24" i="3"/>
  <c r="M26" i="3"/>
  <c r="M28" i="3"/>
  <c r="M30" i="3"/>
  <c r="M32" i="3"/>
  <c r="M34" i="3"/>
  <c r="M36" i="3"/>
  <c r="M4" i="3"/>
  <c r="L12" i="1" l="1"/>
  <c r="B43" i="3"/>
  <c r="C1" i="3"/>
  <c r="K8" i="1" l="1"/>
  <c r="L8" i="1"/>
  <c r="K9" i="1"/>
  <c r="L9" i="1"/>
  <c r="K11" i="1"/>
  <c r="L11" i="1"/>
  <c r="K12" i="1"/>
  <c r="M12" i="1" s="1"/>
  <c r="K13" i="1"/>
  <c r="L13" i="1"/>
  <c r="K14" i="1"/>
  <c r="L14" i="1"/>
  <c r="K15" i="1"/>
  <c r="L15" i="1"/>
  <c r="M15" i="1" s="1"/>
  <c r="K16" i="1"/>
  <c r="L16" i="1"/>
  <c r="K17" i="1"/>
  <c r="L17" i="1"/>
  <c r="K18" i="1"/>
  <c r="L18" i="1"/>
  <c r="K19" i="1"/>
  <c r="L19" i="1"/>
  <c r="K21" i="1"/>
  <c r="L21" i="1"/>
  <c r="K22" i="1"/>
  <c r="L22" i="1"/>
  <c r="K23" i="1"/>
  <c r="L23" i="1"/>
  <c r="K24" i="1"/>
  <c r="L24" i="1"/>
  <c r="K25" i="1"/>
  <c r="L25" i="1"/>
  <c r="K26" i="1"/>
  <c r="L26" i="1"/>
  <c r="M26" i="1" s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L33" i="1"/>
  <c r="K34" i="1"/>
  <c r="L34" i="1"/>
  <c r="K35" i="1"/>
  <c r="L35" i="1"/>
  <c r="K36" i="1"/>
  <c r="L36" i="1"/>
  <c r="K37" i="1"/>
  <c r="L37" i="1"/>
  <c r="K38" i="1"/>
  <c r="L38" i="1"/>
  <c r="K39" i="1"/>
  <c r="L39" i="1"/>
  <c r="K40" i="1"/>
  <c r="L40" i="1"/>
  <c r="K42" i="1"/>
  <c r="L42" i="1"/>
  <c r="K43" i="1"/>
  <c r="L43" i="1"/>
  <c r="K44" i="1"/>
  <c r="L44" i="1"/>
  <c r="K45" i="1"/>
  <c r="L45" i="1"/>
  <c r="K46" i="1"/>
  <c r="L46" i="1"/>
  <c r="K47" i="1"/>
  <c r="L47" i="1"/>
  <c r="M47" i="1" s="1"/>
  <c r="K48" i="1"/>
  <c r="L48" i="1"/>
  <c r="K49" i="1"/>
  <c r="L49" i="1"/>
  <c r="K50" i="1"/>
  <c r="L50" i="1"/>
  <c r="K51" i="1"/>
  <c r="L51" i="1"/>
  <c r="K52" i="1"/>
  <c r="L52" i="1"/>
  <c r="K53" i="1"/>
  <c r="L53" i="1"/>
  <c r="K54" i="1"/>
  <c r="L54" i="1"/>
  <c r="K55" i="1"/>
  <c r="L55" i="1"/>
  <c r="K57" i="1"/>
  <c r="L57" i="1"/>
  <c r="K58" i="1"/>
  <c r="L58" i="1"/>
  <c r="M58" i="1" s="1"/>
  <c r="K59" i="1"/>
  <c r="L59" i="1"/>
  <c r="K61" i="1"/>
  <c r="L61" i="1"/>
  <c r="K62" i="1"/>
  <c r="L62" i="1"/>
  <c r="K63" i="1"/>
  <c r="L63" i="1"/>
  <c r="K64" i="1"/>
  <c r="L64" i="1"/>
  <c r="K65" i="1"/>
  <c r="L65" i="1"/>
  <c r="K66" i="1"/>
  <c r="L66" i="1"/>
  <c r="K67" i="1"/>
  <c r="L67" i="1"/>
  <c r="K68" i="1"/>
  <c r="L68" i="1"/>
  <c r="K69" i="1"/>
  <c r="L69" i="1"/>
  <c r="K70" i="1"/>
  <c r="L70" i="1"/>
  <c r="K71" i="1"/>
  <c r="L71" i="1"/>
  <c r="K72" i="1"/>
  <c r="L72" i="1"/>
  <c r="K73" i="1"/>
  <c r="L73" i="1"/>
  <c r="K74" i="1"/>
  <c r="L74" i="1"/>
  <c r="K75" i="1"/>
  <c r="L75" i="1"/>
  <c r="K76" i="1"/>
  <c r="L76" i="1"/>
  <c r="K77" i="1"/>
  <c r="L77" i="1"/>
  <c r="K78" i="1"/>
  <c r="L78" i="1"/>
  <c r="K79" i="1"/>
  <c r="L79" i="1"/>
  <c r="K80" i="1"/>
  <c r="L80" i="1"/>
  <c r="K81" i="1"/>
  <c r="L81" i="1"/>
  <c r="K82" i="1"/>
  <c r="L82" i="1"/>
  <c r="K83" i="1"/>
  <c r="L83" i="1"/>
  <c r="K84" i="1"/>
  <c r="L84" i="1"/>
  <c r="K85" i="1"/>
  <c r="L85" i="1"/>
  <c r="K86" i="1"/>
  <c r="L86" i="1"/>
  <c r="K87" i="1"/>
  <c r="L87" i="1"/>
  <c r="K88" i="1"/>
  <c r="L88" i="1"/>
  <c r="K89" i="1"/>
  <c r="L89" i="1"/>
  <c r="K90" i="1"/>
  <c r="L90" i="1"/>
  <c r="K91" i="1"/>
  <c r="L91" i="1"/>
  <c r="K92" i="1"/>
  <c r="L92" i="1"/>
  <c r="K93" i="1"/>
  <c r="L93" i="1"/>
  <c r="K94" i="1"/>
  <c r="L94" i="1"/>
  <c r="K95" i="1"/>
  <c r="L95" i="1"/>
  <c r="K96" i="1"/>
  <c r="L96" i="1"/>
  <c r="K97" i="1"/>
  <c r="L97" i="1"/>
  <c r="K98" i="1"/>
  <c r="L98" i="1"/>
  <c r="K99" i="1"/>
  <c r="L99" i="1"/>
  <c r="K100" i="1"/>
  <c r="L100" i="1"/>
  <c r="K101" i="1"/>
  <c r="L101" i="1"/>
  <c r="K102" i="1"/>
  <c r="L102" i="1"/>
  <c r="K103" i="1"/>
  <c r="L103" i="1"/>
  <c r="K104" i="1"/>
  <c r="L104" i="1"/>
  <c r="K105" i="1"/>
  <c r="L105" i="1"/>
  <c r="K107" i="1"/>
  <c r="L107" i="1"/>
  <c r="K108" i="1"/>
  <c r="L108" i="1"/>
  <c r="K109" i="1"/>
  <c r="L109" i="1"/>
  <c r="K110" i="1"/>
  <c r="L110" i="1"/>
  <c r="M110" i="1" s="1"/>
  <c r="K111" i="1"/>
  <c r="L111" i="1"/>
  <c r="K112" i="1"/>
  <c r="L112" i="1"/>
  <c r="K113" i="1"/>
  <c r="L113" i="1"/>
  <c r="K114" i="1"/>
  <c r="L114" i="1"/>
  <c r="K115" i="1"/>
  <c r="L115" i="1"/>
  <c r="K116" i="1"/>
  <c r="L116" i="1"/>
  <c r="K117" i="1"/>
  <c r="L117" i="1"/>
  <c r="K119" i="1"/>
  <c r="L119" i="1"/>
  <c r="K120" i="1"/>
  <c r="L120" i="1"/>
  <c r="K121" i="1"/>
  <c r="L121" i="1"/>
  <c r="M121" i="1" s="1"/>
  <c r="K122" i="1"/>
  <c r="L122" i="1"/>
  <c r="K123" i="1"/>
  <c r="L123" i="1"/>
  <c r="K124" i="1"/>
  <c r="L124" i="1"/>
  <c r="K125" i="1"/>
  <c r="L125" i="1"/>
  <c r="K126" i="1"/>
  <c r="L126" i="1"/>
  <c r="K127" i="1"/>
  <c r="L127" i="1"/>
  <c r="K128" i="1"/>
  <c r="L128" i="1"/>
  <c r="K130" i="1"/>
  <c r="L130" i="1"/>
  <c r="K131" i="1"/>
  <c r="L131" i="1"/>
  <c r="K132" i="1"/>
  <c r="L132" i="1"/>
  <c r="M132" i="1" s="1"/>
  <c r="K133" i="1"/>
  <c r="L133" i="1"/>
  <c r="K134" i="1"/>
  <c r="L134" i="1"/>
  <c r="K135" i="1"/>
  <c r="L135" i="1"/>
  <c r="K136" i="1"/>
  <c r="L136" i="1"/>
  <c r="K137" i="1"/>
  <c r="L137" i="1"/>
  <c r="K138" i="1"/>
  <c r="L138" i="1"/>
  <c r="K139" i="1"/>
  <c r="L139" i="1"/>
  <c r="K140" i="1"/>
  <c r="L140" i="1"/>
  <c r="K141" i="1"/>
  <c r="L141" i="1"/>
  <c r="K142" i="1"/>
  <c r="L142" i="1"/>
  <c r="M142" i="1" s="1"/>
  <c r="K143" i="1"/>
  <c r="L143" i="1"/>
  <c r="K144" i="1"/>
  <c r="L144" i="1"/>
  <c r="K145" i="1"/>
  <c r="L145" i="1"/>
  <c r="K146" i="1"/>
  <c r="L146" i="1"/>
  <c r="K147" i="1"/>
  <c r="L147" i="1"/>
  <c r="K148" i="1"/>
  <c r="L148" i="1"/>
  <c r="K149" i="1"/>
  <c r="L149" i="1"/>
  <c r="K150" i="1"/>
  <c r="L150" i="1"/>
  <c r="K151" i="1"/>
  <c r="L151" i="1"/>
  <c r="K152" i="1"/>
  <c r="L152" i="1"/>
  <c r="K153" i="1"/>
  <c r="L153" i="1"/>
  <c r="K154" i="1"/>
  <c r="L154" i="1"/>
  <c r="K155" i="1"/>
  <c r="L155" i="1"/>
  <c r="K156" i="1"/>
  <c r="L156" i="1"/>
  <c r="K157" i="1"/>
  <c r="L157" i="1"/>
  <c r="K158" i="1"/>
  <c r="L158" i="1"/>
  <c r="K159" i="1"/>
  <c r="L159" i="1"/>
  <c r="K160" i="1"/>
  <c r="L160" i="1"/>
  <c r="K161" i="1"/>
  <c r="L161" i="1"/>
  <c r="K162" i="1"/>
  <c r="L162" i="1"/>
  <c r="K163" i="1"/>
  <c r="L163" i="1"/>
  <c r="K165" i="1"/>
  <c r="L165" i="1"/>
  <c r="K166" i="1"/>
  <c r="L166" i="1"/>
  <c r="K167" i="1"/>
  <c r="L167" i="1"/>
  <c r="K168" i="1"/>
  <c r="L168" i="1"/>
  <c r="K169" i="1"/>
  <c r="L169" i="1"/>
  <c r="K170" i="1"/>
  <c r="L170" i="1"/>
  <c r="K171" i="1"/>
  <c r="L171" i="1"/>
  <c r="K172" i="1"/>
  <c r="L172" i="1"/>
  <c r="K173" i="1"/>
  <c r="L173" i="1"/>
  <c r="K174" i="1"/>
  <c r="L174" i="1"/>
  <c r="K176" i="1"/>
  <c r="L176" i="1"/>
  <c r="K177" i="1"/>
  <c r="L177" i="1"/>
  <c r="K178" i="1"/>
  <c r="L178" i="1"/>
  <c r="K179" i="1"/>
  <c r="L179" i="1"/>
  <c r="K180" i="1"/>
  <c r="L180" i="1"/>
  <c r="K181" i="1"/>
  <c r="L181" i="1"/>
  <c r="K182" i="1"/>
  <c r="L182" i="1"/>
  <c r="K183" i="1"/>
  <c r="L183" i="1"/>
  <c r="K184" i="1"/>
  <c r="L184" i="1"/>
  <c r="K186" i="1"/>
  <c r="L186" i="1"/>
  <c r="K187" i="1"/>
  <c r="L187" i="1"/>
  <c r="K188" i="1"/>
  <c r="L188" i="1"/>
  <c r="K189" i="1"/>
  <c r="L189" i="1"/>
  <c r="K190" i="1"/>
  <c r="L190" i="1"/>
  <c r="K191" i="1"/>
  <c r="L191" i="1"/>
  <c r="K192" i="1"/>
  <c r="L192" i="1"/>
  <c r="K193" i="1"/>
  <c r="L193" i="1"/>
  <c r="K194" i="1"/>
  <c r="L194" i="1"/>
  <c r="K195" i="1"/>
  <c r="L195" i="1"/>
  <c r="K196" i="1"/>
  <c r="L196" i="1"/>
  <c r="K197" i="1"/>
  <c r="L197" i="1"/>
  <c r="K199" i="1"/>
  <c r="L199" i="1"/>
  <c r="K200" i="1"/>
  <c r="L200" i="1"/>
  <c r="K201" i="1"/>
  <c r="L201" i="1"/>
  <c r="K202" i="1"/>
  <c r="L202" i="1"/>
  <c r="K203" i="1"/>
  <c r="L203" i="1"/>
  <c r="K204" i="1"/>
  <c r="L204" i="1"/>
  <c r="K205" i="1"/>
  <c r="L205" i="1"/>
  <c r="K206" i="1"/>
  <c r="L206" i="1"/>
  <c r="K208" i="1"/>
  <c r="L208" i="1"/>
  <c r="K209" i="1"/>
  <c r="L209" i="1"/>
  <c r="K210" i="1"/>
  <c r="L210" i="1"/>
  <c r="K211" i="1"/>
  <c r="L211" i="1"/>
  <c r="K212" i="1"/>
  <c r="L212" i="1"/>
  <c r="K213" i="1"/>
  <c r="L213" i="1"/>
  <c r="K214" i="1"/>
  <c r="L214" i="1"/>
  <c r="K215" i="1"/>
  <c r="L215" i="1"/>
  <c r="K216" i="1"/>
  <c r="L216" i="1"/>
  <c r="K217" i="1"/>
  <c r="L217" i="1"/>
  <c r="K218" i="1"/>
  <c r="L218" i="1"/>
  <c r="K219" i="1"/>
  <c r="L219" i="1"/>
  <c r="K220" i="1"/>
  <c r="L220" i="1"/>
  <c r="K221" i="1"/>
  <c r="L221" i="1"/>
  <c r="K222" i="1"/>
  <c r="L222" i="1"/>
  <c r="K223" i="1"/>
  <c r="L223" i="1"/>
  <c r="K225" i="1"/>
  <c r="L225" i="1"/>
  <c r="K226" i="1"/>
  <c r="L226" i="1"/>
  <c r="K227" i="1"/>
  <c r="L227" i="1"/>
  <c r="K228" i="1"/>
  <c r="L228" i="1"/>
  <c r="K229" i="1"/>
  <c r="L229" i="1"/>
  <c r="K230" i="1"/>
  <c r="L230" i="1"/>
  <c r="K231" i="1"/>
  <c r="L231" i="1"/>
  <c r="K232" i="1"/>
  <c r="L232" i="1"/>
  <c r="K234" i="1"/>
  <c r="L234" i="1"/>
  <c r="K235" i="1"/>
  <c r="L235" i="1"/>
  <c r="K236" i="1"/>
  <c r="L236" i="1"/>
  <c r="K237" i="1"/>
  <c r="L237" i="1"/>
  <c r="K238" i="1"/>
  <c r="L238" i="1"/>
  <c r="K239" i="1"/>
  <c r="L239" i="1"/>
  <c r="K240" i="1"/>
  <c r="L240" i="1"/>
  <c r="K241" i="1"/>
  <c r="L241" i="1"/>
  <c r="K242" i="1"/>
  <c r="L242" i="1"/>
  <c r="K243" i="1"/>
  <c r="L243" i="1"/>
  <c r="K244" i="1"/>
  <c r="L244" i="1"/>
  <c r="K245" i="1"/>
  <c r="L245" i="1"/>
  <c r="K246" i="1"/>
  <c r="L246" i="1"/>
  <c r="K247" i="1"/>
  <c r="L247" i="1"/>
  <c r="K248" i="1"/>
  <c r="L248" i="1"/>
  <c r="K249" i="1"/>
  <c r="L249" i="1"/>
  <c r="K250" i="1"/>
  <c r="L250" i="1"/>
  <c r="K251" i="1"/>
  <c r="L251" i="1"/>
  <c r="K252" i="1"/>
  <c r="L252" i="1"/>
  <c r="K253" i="1"/>
  <c r="L253" i="1"/>
  <c r="K254" i="1"/>
  <c r="L254" i="1"/>
  <c r="K255" i="1"/>
  <c r="L255" i="1"/>
  <c r="K256" i="1"/>
  <c r="L256" i="1"/>
  <c r="K257" i="1"/>
  <c r="L257" i="1"/>
  <c r="K258" i="1"/>
  <c r="L258" i="1"/>
  <c r="K259" i="1"/>
  <c r="L259" i="1"/>
  <c r="K260" i="1"/>
  <c r="L260" i="1"/>
  <c r="K261" i="1"/>
  <c r="L261" i="1"/>
  <c r="K262" i="1"/>
  <c r="L262" i="1"/>
  <c r="K263" i="1"/>
  <c r="L263" i="1"/>
  <c r="K264" i="1"/>
  <c r="L264" i="1"/>
  <c r="K265" i="1"/>
  <c r="L265" i="1"/>
  <c r="K266" i="1"/>
  <c r="L266" i="1"/>
  <c r="K267" i="1"/>
  <c r="L267" i="1"/>
  <c r="K269" i="1"/>
  <c r="L269" i="1"/>
  <c r="K270" i="1"/>
  <c r="L270" i="1"/>
  <c r="K271" i="1"/>
  <c r="L271" i="1"/>
  <c r="K272" i="1"/>
  <c r="L272" i="1"/>
  <c r="K273" i="1"/>
  <c r="L273" i="1"/>
  <c r="L7" i="1"/>
  <c r="K7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8" i="1"/>
  <c r="J9" i="1"/>
  <c r="J7" i="1"/>
  <c r="M151" i="1" l="1"/>
  <c r="M120" i="1"/>
  <c r="M109" i="1"/>
  <c r="M57" i="1"/>
  <c r="M46" i="1"/>
  <c r="M35" i="1"/>
  <c r="M158" i="1"/>
  <c r="M148" i="1"/>
  <c r="M138" i="1"/>
  <c r="M127" i="1"/>
  <c r="M105" i="1"/>
  <c r="M32" i="1"/>
  <c r="M22" i="1"/>
  <c r="M150" i="1"/>
  <c r="M140" i="1"/>
  <c r="M130" i="1"/>
  <c r="M119" i="1"/>
  <c r="M108" i="1"/>
  <c r="M97" i="1"/>
  <c r="M87" i="1"/>
  <c r="M77" i="1"/>
  <c r="M67" i="1"/>
  <c r="M24" i="1"/>
  <c r="M13" i="1"/>
  <c r="M256" i="1"/>
  <c r="M246" i="1"/>
  <c r="M236" i="1"/>
  <c r="M159" i="1"/>
  <c r="M149" i="1"/>
  <c r="M139" i="1"/>
  <c r="M128" i="1"/>
  <c r="M117" i="1"/>
  <c r="M107" i="1"/>
  <c r="M76" i="1"/>
  <c r="M66" i="1"/>
  <c r="M44" i="1"/>
  <c r="M244" i="1"/>
  <c r="M234" i="1"/>
  <c r="M212" i="1"/>
  <c r="M201" i="1"/>
  <c r="M190" i="1"/>
  <c r="M179" i="1"/>
  <c r="M168" i="1"/>
  <c r="M113" i="1"/>
  <c r="M102" i="1"/>
  <c r="M92" i="1"/>
  <c r="M82" i="1"/>
  <c r="M265" i="1"/>
  <c r="M255" i="1"/>
  <c r="M223" i="1"/>
  <c r="M191" i="1"/>
  <c r="M180" i="1"/>
  <c r="M169" i="1"/>
  <c r="M63" i="1"/>
  <c r="M269" i="1"/>
  <c r="M248" i="1"/>
  <c r="M263" i="1"/>
  <c r="M221" i="1"/>
  <c r="M211" i="1"/>
  <c r="M200" i="1"/>
  <c r="M189" i="1"/>
  <c r="M178" i="1"/>
  <c r="M220" i="1"/>
  <c r="M210" i="1"/>
  <c r="M166" i="1"/>
  <c r="M49" i="1"/>
  <c r="M38" i="1"/>
  <c r="M28" i="1"/>
  <c r="M17" i="1"/>
  <c r="M153" i="1"/>
  <c r="M111" i="1"/>
  <c r="M27" i="1"/>
  <c r="M16" i="1"/>
  <c r="M257" i="1"/>
  <c r="M247" i="1"/>
  <c r="M237" i="1"/>
  <c r="M226" i="1"/>
  <c r="M160" i="1"/>
  <c r="M157" i="1"/>
  <c r="M137" i="1"/>
  <c r="M126" i="1"/>
  <c r="M52" i="1"/>
  <c r="M42" i="1"/>
  <c r="M31" i="1"/>
  <c r="M261" i="1"/>
  <c r="M251" i="1"/>
  <c r="M241" i="1"/>
  <c r="M230" i="1"/>
  <c r="M209" i="1"/>
  <c r="M197" i="1"/>
  <c r="M187" i="1"/>
  <c r="M176" i="1"/>
  <c r="M218" i="1"/>
  <c r="M163" i="1"/>
  <c r="M273" i="1"/>
  <c r="M262" i="1"/>
  <c r="M252" i="1"/>
  <c r="M242" i="1"/>
  <c r="M231" i="1"/>
  <c r="M156" i="1"/>
  <c r="M146" i="1"/>
  <c r="M93" i="1"/>
  <c r="M83" i="1"/>
  <c r="M73" i="1"/>
  <c r="M9" i="1"/>
  <c r="M271" i="1"/>
  <c r="M260" i="1"/>
  <c r="M250" i="1"/>
  <c r="M240" i="1"/>
  <c r="M229" i="1"/>
  <c r="M154" i="1"/>
  <c r="M91" i="1"/>
  <c r="M81" i="1"/>
  <c r="M71" i="1"/>
  <c r="M29" i="1"/>
  <c r="M18" i="1"/>
  <c r="M162" i="1"/>
  <c r="M59" i="1"/>
  <c r="M48" i="1"/>
  <c r="M37" i="1"/>
  <c r="M270" i="1"/>
  <c r="M259" i="1"/>
  <c r="M239" i="1"/>
  <c r="M228" i="1"/>
  <c r="M134" i="1"/>
  <c r="M123" i="1"/>
  <c r="M112" i="1"/>
  <c r="M62" i="1"/>
  <c r="M50" i="1"/>
  <c r="M39" i="1"/>
  <c r="M19" i="1"/>
  <c r="M8" i="1"/>
  <c r="M216" i="1"/>
  <c r="M205" i="1"/>
  <c r="M183" i="1"/>
  <c r="M172" i="1"/>
  <c r="M100" i="1"/>
  <c r="M90" i="1"/>
  <c r="M7" i="1"/>
  <c r="M193" i="1"/>
  <c r="M99" i="1"/>
  <c r="M89" i="1"/>
  <c r="M79" i="1"/>
  <c r="K56" i="1"/>
  <c r="M214" i="1"/>
  <c r="M203" i="1"/>
  <c r="M192" i="1"/>
  <c r="M181" i="1"/>
  <c r="M170" i="1"/>
  <c r="M98" i="1"/>
  <c r="M88" i="1"/>
  <c r="M78" i="1"/>
  <c r="M68" i="1"/>
  <c r="M36" i="1"/>
  <c r="M272" i="1"/>
  <c r="M243" i="1"/>
  <c r="M202" i="1"/>
  <c r="M141" i="1"/>
  <c r="M131" i="1"/>
  <c r="M80" i="1"/>
  <c r="M258" i="1"/>
  <c r="M249" i="1"/>
  <c r="M219" i="1"/>
  <c r="M188" i="1"/>
  <c r="M177" i="1"/>
  <c r="M147" i="1"/>
  <c r="M116" i="1"/>
  <c r="M96" i="1"/>
  <c r="M55" i="1"/>
  <c r="M45" i="1"/>
  <c r="M238" i="1"/>
  <c r="M208" i="1"/>
  <c r="M196" i="1"/>
  <c r="M136" i="1"/>
  <c r="M125" i="1"/>
  <c r="M104" i="1"/>
  <c r="M75" i="1"/>
  <c r="M65" i="1"/>
  <c r="M33" i="1"/>
  <c r="M266" i="1"/>
  <c r="M227" i="1"/>
  <c r="M217" i="1"/>
  <c r="M174" i="1"/>
  <c r="M145" i="1"/>
  <c r="M114" i="1"/>
  <c r="M94" i="1"/>
  <c r="M84" i="1"/>
  <c r="M53" i="1"/>
  <c r="M23" i="1"/>
  <c r="K10" i="1"/>
  <c r="M254" i="1"/>
  <c r="M245" i="1"/>
  <c r="M204" i="1"/>
  <c r="M161" i="1"/>
  <c r="M143" i="1"/>
  <c r="M30" i="1"/>
  <c r="M70" i="1"/>
  <c r="M267" i="1"/>
  <c r="M167" i="1"/>
  <c r="M86" i="1"/>
  <c r="M264" i="1"/>
  <c r="M206" i="1"/>
  <c r="M195" i="1"/>
  <c r="M186" i="1"/>
  <c r="M165" i="1"/>
  <c r="M155" i="1"/>
  <c r="M115" i="1"/>
  <c r="M95" i="1"/>
  <c r="M85" i="1"/>
  <c r="M54" i="1"/>
  <c r="M34" i="1"/>
  <c r="M25" i="1"/>
  <c r="M14" i="1"/>
  <c r="M194" i="1"/>
  <c r="M184" i="1"/>
  <c r="M253" i="1"/>
  <c r="M235" i="1"/>
  <c r="M225" i="1"/>
  <c r="M215" i="1"/>
  <c r="M173" i="1"/>
  <c r="M144" i="1"/>
  <c r="M135" i="1"/>
  <c r="M124" i="1"/>
  <c r="M103" i="1"/>
  <c r="M74" i="1"/>
  <c r="M64" i="1"/>
  <c r="M43" i="1"/>
  <c r="M61" i="1"/>
  <c r="M199" i="1"/>
  <c r="M21" i="1"/>
  <c r="M69" i="1"/>
  <c r="M152" i="1"/>
  <c r="M232" i="1"/>
  <c r="M222" i="1"/>
  <c r="M213" i="1"/>
  <c r="M182" i="1"/>
  <c r="M171" i="1"/>
  <c r="M133" i="1"/>
  <c r="M122" i="1"/>
  <c r="M101" i="1"/>
  <c r="M72" i="1"/>
  <c r="M51" i="1"/>
  <c r="M40" i="1"/>
  <c r="M11" i="1"/>
  <c r="L268" i="1"/>
  <c r="L6" i="1"/>
  <c r="L175" i="1"/>
  <c r="K6" i="1"/>
  <c r="L207" i="1"/>
  <c r="K20" i="1"/>
  <c r="K175" i="1"/>
  <c r="K129" i="1"/>
  <c r="K185" i="1"/>
  <c r="L164" i="1"/>
  <c r="L129" i="1"/>
  <c r="L106" i="1"/>
  <c r="K164" i="1"/>
  <c r="K207" i="1"/>
  <c r="L41" i="1"/>
  <c r="K60" i="1"/>
  <c r="L56" i="1"/>
  <c r="K118" i="1"/>
  <c r="K233" i="1"/>
  <c r="K41" i="1"/>
  <c r="K198" i="1"/>
  <c r="L118" i="1"/>
  <c r="L233" i="1"/>
  <c r="K268" i="1"/>
  <c r="L20" i="1"/>
  <c r="L224" i="1"/>
  <c r="K106" i="1"/>
  <c r="L10" i="1"/>
  <c r="L198" i="1"/>
  <c r="L60" i="1"/>
  <c r="L185" i="1"/>
  <c r="K224" i="1"/>
  <c r="M56" i="1" l="1"/>
  <c r="M268" i="1"/>
  <c r="M10" i="1"/>
  <c r="M233" i="1"/>
  <c r="M129" i="1"/>
  <c r="M20" i="1"/>
  <c r="M164" i="1"/>
  <c r="K274" i="1"/>
  <c r="M198" i="1"/>
  <c r="M207" i="1"/>
  <c r="M224" i="1"/>
  <c r="M118" i="1"/>
  <c r="M41" i="1"/>
  <c r="L274" i="1"/>
  <c r="M60" i="1"/>
  <c r="M106" i="1"/>
  <c r="M175" i="1"/>
  <c r="M185" i="1"/>
  <c r="M6" i="1"/>
  <c r="D7" i="3" l="1"/>
  <c r="M7" i="3" s="1"/>
  <c r="L37" i="3"/>
  <c r="M37" i="3" s="1"/>
  <c r="L35" i="3"/>
  <c r="M35" i="3" s="1"/>
  <c r="F21" i="3"/>
  <c r="L33" i="3"/>
  <c r="M33" i="3" s="1"/>
  <c r="F27" i="3"/>
  <c r="J31" i="3"/>
  <c r="M274" i="1"/>
  <c r="H5" i="3"/>
  <c r="J29" i="3"/>
  <c r="F15" i="3"/>
  <c r="H11" i="3"/>
  <c r="G23" i="3" l="1"/>
  <c r="E23" i="3"/>
  <c r="M23" i="3" s="1"/>
  <c r="F19" i="3"/>
  <c r="J19" i="3"/>
  <c r="F9" i="3"/>
  <c r="K21" i="3"/>
  <c r="I13" i="3"/>
  <c r="F13" i="3"/>
  <c r="L17" i="3"/>
  <c r="K17" i="3"/>
  <c r="I27" i="3"/>
  <c r="H27" i="3"/>
  <c r="K27" i="3"/>
  <c r="J27" i="3"/>
  <c r="E9" i="3"/>
  <c r="H21" i="3"/>
  <c r="E21" i="3"/>
  <c r="D21" i="3"/>
  <c r="F5" i="3"/>
  <c r="J5" i="3"/>
  <c r="K5" i="3"/>
  <c r="K31" i="3"/>
  <c r="L31" i="3"/>
  <c r="G19" i="3"/>
  <c r="L19" i="3"/>
  <c r="K29" i="3"/>
  <c r="L29" i="3"/>
  <c r="G5" i="3"/>
  <c r="E5" i="3"/>
  <c r="L5" i="3"/>
  <c r="D5" i="3"/>
  <c r="I5" i="3"/>
  <c r="F25" i="3"/>
  <c r="G25" i="3"/>
  <c r="H25" i="3"/>
  <c r="K19" i="3"/>
  <c r="I25" i="3"/>
  <c r="L15" i="3"/>
  <c r="J15" i="3"/>
  <c r="K15" i="3"/>
  <c r="H15" i="3"/>
  <c r="G15" i="3"/>
  <c r="G11" i="3"/>
  <c r="F11" i="3"/>
  <c r="C38" i="3"/>
  <c r="M9" i="3" l="1"/>
  <c r="H39" i="3"/>
  <c r="H38" i="3" s="1"/>
  <c r="F39" i="3"/>
  <c r="F38" i="3" s="1"/>
  <c r="L39" i="3"/>
  <c r="L38" i="3" s="1"/>
  <c r="I39" i="3"/>
  <c r="I38" i="3" s="1"/>
  <c r="E39" i="3"/>
  <c r="E38" i="3" s="1"/>
  <c r="G39" i="3"/>
  <c r="G38" i="3" s="1"/>
  <c r="K39" i="3"/>
  <c r="K38" i="3" s="1"/>
  <c r="J39" i="3"/>
  <c r="J38" i="3" s="1"/>
  <c r="M25" i="3"/>
  <c r="M31" i="3"/>
  <c r="M29" i="3"/>
  <c r="M17" i="3"/>
  <c r="M27" i="3"/>
  <c r="M13" i="3"/>
  <c r="M21" i="3"/>
  <c r="M19" i="3"/>
  <c r="M15" i="3"/>
  <c r="M11" i="3"/>
  <c r="M5" i="3"/>
  <c r="D39" i="3"/>
  <c r="D38" i="3" s="1"/>
  <c r="D40" i="3" s="1"/>
  <c r="M39" i="3" l="1"/>
  <c r="D41" i="3"/>
  <c r="E41" i="3" s="1"/>
  <c r="F41" i="3" s="1"/>
  <c r="G41" i="3" s="1"/>
  <c r="H41" i="3" s="1"/>
  <c r="I41" i="3" s="1"/>
  <c r="J41" i="3" s="1"/>
  <c r="K41" i="3" s="1"/>
  <c r="L41" i="3" s="1"/>
  <c r="E40" i="3"/>
  <c r="F40" i="3" s="1"/>
  <c r="G40" i="3" s="1"/>
  <c r="H40" i="3" s="1"/>
  <c r="I40" i="3" s="1"/>
  <c r="J40" i="3" s="1"/>
  <c r="K40" i="3" s="1"/>
  <c r="L40" i="3" s="1"/>
</calcChain>
</file>

<file path=xl/sharedStrings.xml><?xml version="1.0" encoding="utf-8"?>
<sst xmlns="http://schemas.openxmlformats.org/spreadsheetml/2006/main" count="1430" uniqueCount="822">
  <si>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</si>
  <si>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</si>
  <si>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</si>
  <si>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</si>
  <si>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</si>
  <si>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</si>
  <si>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</si>
  <si>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</si>
  <si>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</si>
  <si>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M. O.</t>
  </si>
  <si>
    <t>MAT.</t>
  </si>
  <si>
    <t xml:space="preserve"> 1 </t>
  </si>
  <si>
    <t>SUPERVISÃO DA OBRA</t>
  </si>
  <si>
    <t xml:space="preserve"> 1.1 </t>
  </si>
  <si>
    <t xml:space="preserve"> 90778 </t>
  </si>
  <si>
    <t>SINAPI</t>
  </si>
  <si>
    <t>ENGENHEIRO CIVIL DE OBRA PLENO COM ENCARGOS COMPLEMENTARES</t>
  </si>
  <si>
    <t>H</t>
  </si>
  <si>
    <t xml:space="preserve"> 1.2 </t>
  </si>
  <si>
    <t xml:space="preserve"> 90776 </t>
  </si>
  <si>
    <t>ENCARREGADO GERAL COM ENCARGOS COMPLEMENTARES</t>
  </si>
  <si>
    <t xml:space="preserve"> 1.3 </t>
  </si>
  <si>
    <t xml:space="preserve"> 103689 </t>
  </si>
  <si>
    <t>FORNECIMENTO E INSTALAÇÃO DE PLACA DE OBRA COM CHAPA GALVANIZADA E ESTRUTURA DE MADEIRA. AF_03/2022_PS</t>
  </si>
  <si>
    <t>m²</t>
  </si>
  <si>
    <t xml:space="preserve"> 2 </t>
  </si>
  <si>
    <t>SERVIÇOS PRELIMINARES</t>
  </si>
  <si>
    <t xml:space="preserve"> 2.1 </t>
  </si>
  <si>
    <t xml:space="preserve"> 5088 </t>
  </si>
  <si>
    <t>ORSE</t>
  </si>
  <si>
    <t>Barracão para Obras de Médio Porte Reaproveitamento 2 vezes</t>
  </si>
  <si>
    <t xml:space="preserve"> 2.2 </t>
  </si>
  <si>
    <t xml:space="preserve"> 99059 </t>
  </si>
  <si>
    <t>LOCAÇÃO CONVENCIONAL DE OBRA, UTILIZANDO GABARITO DE TÁBUAS CORRIDAS PONTALETADAS A CADA 2,00M -  2 UTILIZAÇÕES. AF_03/2024</t>
  </si>
  <si>
    <t>M</t>
  </si>
  <si>
    <t xml:space="preserve"> 2.3 </t>
  </si>
  <si>
    <t xml:space="preserve"> 100575 </t>
  </si>
  <si>
    <t>REGULARIZAÇÃO DE SUPERFÍCIES COM MOTONIVELADORA. AF_11/2019</t>
  </si>
  <si>
    <t xml:space="preserve"> 2.4 </t>
  </si>
  <si>
    <t xml:space="preserve"> 98529 </t>
  </si>
  <si>
    <t>CORTE RASO E RECORTE DE ÁRVORE COM DIÂMETRO DE TRONCO MAIOR OU IGUAL A 0,20 M E MENOR QUE 0,40 M. AF_03/2024</t>
  </si>
  <si>
    <t>UN</t>
  </si>
  <si>
    <t xml:space="preserve"> 2.5 </t>
  </si>
  <si>
    <t xml:space="preserve"> 97622 </t>
  </si>
  <si>
    <t>DEMOLIÇÃO DE ALVENARIA DE BLOCO FURADO, DE FORMA MANUAL, SEM REAPROVEITAMENTO. AF_09/2023</t>
  </si>
  <si>
    <t>m³</t>
  </si>
  <si>
    <t xml:space="preserve"> 2.6 </t>
  </si>
  <si>
    <t xml:space="preserve"> 97634 </t>
  </si>
  <si>
    <t>DEMOLIÇÃO DE REVESTIMENTO CERÂMICO, DE FORMA MECANIZADA COM MARTELETE, SEM REAPROVEITAMENTO. AF_09/2023</t>
  </si>
  <si>
    <t xml:space="preserve"> 2.7 </t>
  </si>
  <si>
    <t xml:space="preserve"> 104790 </t>
  </si>
  <si>
    <t>DEMOLIÇÃO DE PISO DE CONCRETO SIMPLES, DE FORMA MECANIZADA COM MARTELETE, SEM REAPROVEITAMENTO. AF_09/2023</t>
  </si>
  <si>
    <t xml:space="preserve"> 2.8 </t>
  </si>
  <si>
    <t xml:space="preserve"> 487 </t>
  </si>
  <si>
    <t>Próprio</t>
  </si>
  <si>
    <t>REMOÇÃO E REINSTALAÇÃO DE PORTA E/OU ESTRUTURA DE VIDRO (ORSE4715)</t>
  </si>
  <si>
    <t>M²</t>
  </si>
  <si>
    <t xml:space="preserve"> 2.9 </t>
  </si>
  <si>
    <t xml:space="preserve"> 488 </t>
  </si>
  <si>
    <t>REMOÇÃO DE ESTRUTURA DE VIDRO TEMPERADO (ORSE4715)</t>
  </si>
  <si>
    <t xml:space="preserve"> 3 </t>
  </si>
  <si>
    <t>INFRAESTRUTURA</t>
  </si>
  <si>
    <t xml:space="preserve"> 3.1 </t>
  </si>
  <si>
    <t>ESCAVAÇÕES E ATERROS</t>
  </si>
  <si>
    <t xml:space="preserve"> 3.1.1 </t>
  </si>
  <si>
    <t xml:space="preserve"> 93358 </t>
  </si>
  <si>
    <t>ESCAVAÇÃO MANUAL DE VALA COM PROFUNDIDADE MENOR OU IGUAL A 1,30 M. AF_02/2021</t>
  </si>
  <si>
    <t xml:space="preserve"> 3.1.2 </t>
  </si>
  <si>
    <t xml:space="preserve"> 101114 </t>
  </si>
  <si>
    <t>ESCAVAÇÃO HORIZONTAL EM SOLO DE 1A CATEGORIA COM TRATOR DE ESTEIRAS (100HP/LÂMINA: 2,19M3). AF_07/2020</t>
  </si>
  <si>
    <t xml:space="preserve"> 3.1.3 </t>
  </si>
  <si>
    <t xml:space="preserve"> 104734 </t>
  </si>
  <si>
    <t>REATERRO MECANIZADO DE VALA COM RETROESCAVADEIRA (CAPACIDADE   DA   CAÇAMBA   DA RETRO: 0,26 M³/POTÊNCIA: 88 HP), LARGURA DE 0,8 A 1,5 M, PROFUNDIDADE ATÉ 1,5 M, COM SOLO (SEM SUBSTITUIÇÃO) DE 1ª CATEGORIA, COM PLACA VIBRATÓRIA. AF_08/2023</t>
  </si>
  <si>
    <t xml:space="preserve"> 3.2 </t>
  </si>
  <si>
    <t>ESTRUTURAS</t>
  </si>
  <si>
    <t xml:space="preserve"> 3.2.1 </t>
  </si>
  <si>
    <t xml:space="preserve"> 89290 </t>
  </si>
  <si>
    <t>ALVENARIA ESTRUTURAL DE BLOCOS CERÂMICOS 14X19X29, (ESPESSURA DE 14 CM), UTILIZANDO PALHETA E ARGAMASSA DE ASSENTAMENTO COM PREPARO EM BETONEIRA. AF_03/2023</t>
  </si>
  <si>
    <t xml:space="preserve"> 3.2.2 </t>
  </si>
  <si>
    <t xml:space="preserve"> 96622 </t>
  </si>
  <si>
    <t>LASTRO COM MATERIAL GRANULAR, APLICADO EM PISOS OU LAJES SOBRE SOLO, ESPESSURA DE *5 CM*. AF_01/2024</t>
  </si>
  <si>
    <t xml:space="preserve"> 3.2.3 </t>
  </si>
  <si>
    <t xml:space="preserve"> 94968 </t>
  </si>
  <si>
    <t>CONCRETO MAGRO PARA LASTRO, TRAÇO 1:4,5:4,5 (EM MASSA SECA DE CIMENTO/ AREIA MÉDIA/ BRITA 1) - PREPARO MECÂNICO COM BETONEIRA 600 L. AF_05/2021</t>
  </si>
  <si>
    <t xml:space="preserve"> 3.2.4 </t>
  </si>
  <si>
    <t xml:space="preserve"> 96557 </t>
  </si>
  <si>
    <t>CONCRETAGEM DE BLOCO DE COROAMENTO OU VIGA BALDRAME, FCK 25 MPA, COM USO DE BOMBA - LANÇAMENTO, ADENSAMENTO E ACABAMENTO. AF_01/2024</t>
  </si>
  <si>
    <t xml:space="preserve"> 3.2.5 </t>
  </si>
  <si>
    <t xml:space="preserve"> 97096 </t>
  </si>
  <si>
    <t>CONCRETAGEM DE RADIER, PISO DE CONCRETO OU LAJE SOBRE SOLO, FCK 25 MPA - LANÇAMENTO, ADENSAMENTO E ACABAMENTO. AF_09/2021</t>
  </si>
  <si>
    <t xml:space="preserve"> 3.2.6 </t>
  </si>
  <si>
    <t xml:space="preserve"> 97086 </t>
  </si>
  <si>
    <t>FABRICAÇÃO, MONTAGEM E DESMONTAGEM DE FORMA PARA RADIER, PISO DE CONCRETO OU LAJE SOBRE SOLO, EM MADEIRA SERRADA, 4 UTILIZAÇÕES. AF_09/2021</t>
  </si>
  <si>
    <t xml:space="preserve"> 3.2.7 </t>
  </si>
  <si>
    <t xml:space="preserve"> 96542 </t>
  </si>
  <si>
    <t>FABRICAÇÃO, MONTAGEM E DESMONTAGEM DE FÔRMA PARA VIGA BALDRAME, EM CHAPA DE MADEIRA COMPENSADA RESINADA, E=17 MM, 4 UTILIZAÇÕES. AF_01/2024</t>
  </si>
  <si>
    <t xml:space="preserve"> 3.2.8 </t>
  </si>
  <si>
    <t xml:space="preserve"> 100651 </t>
  </si>
  <si>
    <t>ESTACA HÉLICE CONTÍNUA, DIÂMETRO DE 25 CM, INCLUSO CONCRETO FCK=30MPA E ARMADURA DE ARRANQUE (INCLUI BOMBEAMENTO, MOBILIZAÇÃO E DESMOBILIZAÇÃO). AF_12/2019_PA</t>
  </si>
  <si>
    <t xml:space="preserve"> 3.2.9 </t>
  </si>
  <si>
    <t xml:space="preserve"> 104917 </t>
  </si>
  <si>
    <t>ARMAÇÃO DE SAPATA ISOLADA, VIGA BALDRAME E SAPATA CORRIDA UTILIZANDO AÇO CA-50 DE 6,3 MM - MONTAGEM. AF_01/2024</t>
  </si>
  <si>
    <t>KG</t>
  </si>
  <si>
    <t xml:space="preserve"> 3.2.10 </t>
  </si>
  <si>
    <t xml:space="preserve"> 104918 </t>
  </si>
  <si>
    <t>ARMAÇÃO DE SAPATA ISOLADA, VIGA BALDRAME E SAPATA CORRIDA UTILIZANDO AÇO CA-50 DE 8 MM - MONTAGEM. AF_01/2024</t>
  </si>
  <si>
    <t xml:space="preserve"> 3.2.11 </t>
  </si>
  <si>
    <t xml:space="preserve"> 104919 </t>
  </si>
  <si>
    <t>ARMAÇÃO DE SAPATA ISOLADA, VIGA BALDRAME E SAPATA CORRIDA UTILIZANDO AÇO CA-50 DE 10 MM - MONTAGEM. AF_01/2024</t>
  </si>
  <si>
    <t xml:space="preserve"> 3.2.12 </t>
  </si>
  <si>
    <t xml:space="preserve"> 104920 </t>
  </si>
  <si>
    <t>ARMAÇÃO DE BLOCO, SAPATA ISOLADA, VIGA BALDRAME E SAPATA CORRIDA UTILIZANDO AÇO CA-50 DE 12,5 MM - MONTAGEM. AF_01/2024</t>
  </si>
  <si>
    <t xml:space="preserve"> 3.2.13 </t>
  </si>
  <si>
    <t xml:space="preserve"> 104921 </t>
  </si>
  <si>
    <t>ARMAÇÃO DE BLOCO, SAPATA ISOLADA, VIGA BALDRAME E SAPATA CORRIDA UTILIZANDO AÇO CA-50 DE 16 MM - MONTAGEM. AF_01/2024</t>
  </si>
  <si>
    <t xml:space="preserve"> 3.2.14 </t>
  </si>
  <si>
    <t xml:space="preserve"> 104922 </t>
  </si>
  <si>
    <t>ARMAÇÃO DE BLOCO, SAPATA ISOLADA E SAPATA CORRIDA UTILIZANDO AÇO CA-50 DE 20 MM - MONTAGEM. AF_01/2024</t>
  </si>
  <si>
    <t xml:space="preserve"> 3.2.15 </t>
  </si>
  <si>
    <t xml:space="preserve"> 104916 </t>
  </si>
  <si>
    <t>ARMAÇÃO DE SAPATA ISOLADA, VIGA BALDRAME E SAPATA CORRIDA UTILIZANDO AÇO CA-60 DE 5 MM - MONTAGEM. AF_01/2024</t>
  </si>
  <si>
    <t xml:space="preserve"> 4 </t>
  </si>
  <si>
    <t>SUPRAESTRUTURA</t>
  </si>
  <si>
    <t xml:space="preserve"> 4.1 </t>
  </si>
  <si>
    <t xml:space="preserve"> 92270 </t>
  </si>
  <si>
    <t>FABRICAÇÃO DE FÔRMA PARA VIGAS, COM MADEIRA SERRADA, E = 25 MM. AF_09/2020</t>
  </si>
  <si>
    <t xml:space="preserve"> 4.2 </t>
  </si>
  <si>
    <t xml:space="preserve"> 92269 </t>
  </si>
  <si>
    <t>FABRICAÇÃO DE FÔRMA PARA PILARES E ESTRUTURAS SIMILARES, EM MADEIRA SERRADA, E=25 MM. AF_09/2020</t>
  </si>
  <si>
    <t xml:space="preserve"> 4.3 </t>
  </si>
  <si>
    <t xml:space="preserve"> 92271 </t>
  </si>
  <si>
    <t>FABRICAÇÃO DE FÔRMA PARA LAJES, EM MADEIRA SERRADA, E=25 MM. AF_09/2020</t>
  </si>
  <si>
    <t xml:space="preserve"> 4.4 </t>
  </si>
  <si>
    <t xml:space="preserve"> 491 </t>
  </si>
  <si>
    <t>LAJE PRE-MOLDADA DE FORRO, TRELIÇADA COM TAVELA EM EPS, FORNECIMENTO E INSTALAÇÃO</t>
  </si>
  <si>
    <t xml:space="preserve"> 4.5 </t>
  </si>
  <si>
    <t xml:space="preserve"> 94971 </t>
  </si>
  <si>
    <t>CONCRETO FCK = 25MPA, TRAÇO 1:2,3:2,7 (EM MASSA SECA DE CIMENTO/ AREIA MÉDIA/ BRITA 1) - PREPARO MECÂNICO COM BETONEIRA 600 L. AF_05/2021</t>
  </si>
  <si>
    <t xml:space="preserve"> 4.6 </t>
  </si>
  <si>
    <t xml:space="preserve"> 103670 </t>
  </si>
  <si>
    <t>LANÇAMENTO COM USO DE BALDES, ADENSAMENTO E ACABAMENTO DE CONCRETO EM ESTRUTURAS. AF_02/2022</t>
  </si>
  <si>
    <t xml:space="preserve"> 4.7 </t>
  </si>
  <si>
    <t xml:space="preserve"> 92759 </t>
  </si>
  <si>
    <t>ARMAÇÃO DE PILAR OU VIGA DE ESTRUTURA CONVENCIONAL DE CONCRETO ARMADO UTILIZANDO AÇO CA-60 DE 5,0 MM - MONTAGEM. AF_06/2022</t>
  </si>
  <si>
    <t xml:space="preserve"> 4.8 </t>
  </si>
  <si>
    <t xml:space="preserve"> 92760 </t>
  </si>
  <si>
    <t>ARMAÇÃO DE PILAR OU VIGA DE ESTRUTURA CONVENCIONAL DE CONCRETO ARMADO UTILIZANDO AÇO CA-50 DE 6,3 MM - MONTAGEM. AF_06/2022</t>
  </si>
  <si>
    <t xml:space="preserve"> 4.9 </t>
  </si>
  <si>
    <t xml:space="preserve"> 92761 </t>
  </si>
  <si>
    <t>ARMAÇÃO DE PILAR OU VIGA DE ESTRUTURA CONVENCIONAL DE CONCRETO ARMADO UTILIZANDO AÇO CA-50 DE 8,0 MM - MONTAGEM. AF_06/2022</t>
  </si>
  <si>
    <t xml:space="preserve"> 4.10 </t>
  </si>
  <si>
    <t xml:space="preserve"> 92762 </t>
  </si>
  <si>
    <t>ARMAÇÃO DE PILAR OU VIGA DE ESTRUTURA CONVENCIONAL DE CONCRETO ARMADO UTILIZANDO AÇO CA-50 DE 10,0 MM - MONTAGEM. AF_06/2022</t>
  </si>
  <si>
    <t xml:space="preserve"> 4.11 </t>
  </si>
  <si>
    <t xml:space="preserve"> 92763 </t>
  </si>
  <si>
    <t>ARMAÇÃO DE PILAR OU VIGA DE ESTRUTURA CONVENCIONAL DE CONCRETO ARMADO UTILIZANDO AÇO CA-50 DE 12,5 MM - MONTAGEM. AF_06/2022</t>
  </si>
  <si>
    <t xml:space="preserve"> 4.12 </t>
  </si>
  <si>
    <t xml:space="preserve"> 92768 </t>
  </si>
  <si>
    <t>ARMAÇÃO DE LAJE DE ESTRUTURA CONVENCIONAL DE CONCRETO ARMADO UTILIZANDO AÇO CA-60 DE 5,0 MM - MONTAGEM. AF_06/2022</t>
  </si>
  <si>
    <t xml:space="preserve"> 4.13 </t>
  </si>
  <si>
    <t xml:space="preserve"> 92769 </t>
  </si>
  <si>
    <t>ARMAÇÃO DE LAJE DE ESTRUTURA CONVENCIONAL DE CONCRETO ARMADO UTILIZANDO AÇO CA-50 DE 6,3 MM - MONTAGEM. AF_06/2022</t>
  </si>
  <si>
    <t xml:space="preserve"> 4.14 </t>
  </si>
  <si>
    <t xml:space="preserve"> 92772 </t>
  </si>
  <si>
    <t>ARMAÇÃO DE LAJE DE ESTRUTURA CONVENCIONAL DE CONCRETO ARMADO UTILIZANDO AÇO CA-50 DE 12,5 MM - MONTAGEM. AF_06/2022</t>
  </si>
  <si>
    <t xml:space="preserve"> 5 </t>
  </si>
  <si>
    <t>IMPERMEABILIZAÇÕES</t>
  </si>
  <si>
    <t xml:space="preserve"> 5.1 </t>
  </si>
  <si>
    <t xml:space="preserve"> 98555 </t>
  </si>
  <si>
    <t>IMPERMEABILIZAÇÃO DE SUPERFÍCIE COM ARGAMASSA POLIMÉRICA / MEMBRANA ACRÍLICA, 3 DEMÃOS. AF_09/2023</t>
  </si>
  <si>
    <t xml:space="preserve"> 5.2 </t>
  </si>
  <si>
    <t xml:space="preserve"> 98557 </t>
  </si>
  <si>
    <t>IMPERMEABILIZAÇÃO DE SUPERFÍCIE COM EMULSÃO ASFÁLTICA, 2 DEMÃOS. AF_09/2023</t>
  </si>
  <si>
    <t xml:space="preserve"> 5.3 </t>
  </si>
  <si>
    <t xml:space="preserve"> 98546 </t>
  </si>
  <si>
    <t>IMPERMEABILIZAÇÃO DE SUPERFÍCIE COM MANTA ASFÁLTICA, UMA CAMADA, INCLUSIVE APLICAÇÃO DE PRIMER ASFÁLTICO, E=4MM. AF_09/2023</t>
  </si>
  <si>
    <t xml:space="preserve"> 6 </t>
  </si>
  <si>
    <t>INSTALAÇÕES ELÉTRICAS</t>
  </si>
  <si>
    <t xml:space="preserve"> 6.1 </t>
  </si>
  <si>
    <t xml:space="preserve"> 00000078 </t>
  </si>
  <si>
    <t>ANILHA PARA IDENTIFICAÇÃO DE CONDUTORES - INSTALADA.</t>
  </si>
  <si>
    <t xml:space="preserve"> 6.2 </t>
  </si>
  <si>
    <t xml:space="preserve"> LOC.ANU. </t>
  </si>
  <si>
    <t>BASE/SAPATA PARA PERFILADO METÁLICO 38X38 MM, COM QUATRO FUROS, INCLUSOS PARAFUSOS, BUCHAS E PORCAS - FORNECIMENTO E INSTALAÇÃO.</t>
  </si>
  <si>
    <t xml:space="preserve"> 6.3 </t>
  </si>
  <si>
    <t xml:space="preserve"> 91927 </t>
  </si>
  <si>
    <t>CABO DE COBRE FLEXÍVEL ISOLADO, 2,5 MM², ANTI-CHAMA 0,6/1,0 KV, PARA CIRCUITOS TERMINAIS - FORNECIMENTO E INSTALAÇÃO. AF_03/2023</t>
  </si>
  <si>
    <t xml:space="preserve"> 6.4 </t>
  </si>
  <si>
    <t xml:space="preserve"> 91928 </t>
  </si>
  <si>
    <t>CABO DE COBRE FLEXÍVEL ISOLADO, 4 MM², ANTI-CHAMA 450/750 V, PARA CIRCUITOS TERMINAIS - FORNECIMENTO E INSTALAÇÃO. AF_03/2023</t>
  </si>
  <si>
    <t xml:space="preserve"> 6.5 </t>
  </si>
  <si>
    <t xml:space="preserve"> 91930 </t>
  </si>
  <si>
    <t>CABO DE COBRE FLEXÍVEL ISOLADO, 6 MM², ANTI-CHAMA 450/750 V, PARA CIRCUITOS TERMINAIS - FORNECIMENTO E INSTALAÇÃO. AF_03/2023</t>
  </si>
  <si>
    <t xml:space="preserve"> 6.6 </t>
  </si>
  <si>
    <t xml:space="preserve"> 91934 </t>
  </si>
  <si>
    <t>CABO DE COBRE FLEXÍVEL ISOLADO, 16 MM², ANTI-CHAMA 450/750 V, PARA CIRCUITOS TERMINAIS - FORNECIMENTO E INSTALAÇÃO. AF_03/2023</t>
  </si>
  <si>
    <t xml:space="preserve"> 6.7 </t>
  </si>
  <si>
    <t xml:space="preserve"> 92992 </t>
  </si>
  <si>
    <t>CABO DE COBRE FLEXÍVEL ISOLADO, 95 MM², ANTI-CHAMA 0,6/1,0 KV, PARA REDE ENTERRADA DE DISTRIBUIÇÃO DE ENERGIA ELÉTRICA - FORNECIMENTO E INSTALAÇÃO. AF_12/2021</t>
  </si>
  <si>
    <t xml:space="preserve"> 6.8 </t>
  </si>
  <si>
    <t xml:space="preserve"> 97887 </t>
  </si>
  <si>
    <t>CAIXA ENTERRADA ELÉTRICA RETANGULAR, EM ALVENARIA COM TIJOLOS CERÂMICOS MACIÇOS, FUNDO COM BRITA, DIMENSÕES INTERNAS: 0,4X0,4X0,4 M. AF_12/2020</t>
  </si>
  <si>
    <t xml:space="preserve"> 6.9 </t>
  </si>
  <si>
    <t xml:space="preserve"> 00000081 </t>
  </si>
  <si>
    <t>CAIXA ENTERRADA ELÉTRICA RETANGULAR, EM ALVENARIA COM TIJOLOS CERÂMICOS MACIÇOS, TAMPA EM CONCRETO ARMADO, FUNDO COM BRITA, DIMENSÕES INTERNAS: 0,8X0,8X0,8 M.</t>
  </si>
  <si>
    <t xml:space="preserve"> 6.10 </t>
  </si>
  <si>
    <t xml:space="preserve"> 503 </t>
  </si>
  <si>
    <t>CONECTOR BIMETÁLICO TIPO H PARA UNIR CABOS DE ALUMÍNIO E COBRE, BITOLA ATÉ 95 MM² - FONECIMENTO E INSTALAÇÃO.</t>
  </si>
  <si>
    <t xml:space="preserve"> 6.11 </t>
  </si>
  <si>
    <t xml:space="preserve"> 00000168 </t>
  </si>
  <si>
    <t>CONDULETE EM PVC COM CINCO SAIDAS, TAMPA CONFORME A APLICAÇÃO, PARA ELETRODUTOS DE 3/4", COM CONECTOR PARA CONDULETE, COM TAMPÃO PARA AS SAIDAS NÃO UTILIZADAS E PARAFUSOS E BUCHAS PARA FIXAÇÃO, COMPLETO E INSTALADO.</t>
  </si>
  <si>
    <t xml:space="preserve"> 6.12 </t>
  </si>
  <si>
    <t xml:space="preserve"> 91914 </t>
  </si>
  <si>
    <t>CURVA 90 GRAUS PARA ELETRODUTO, PVC, ROSCÁVEL, DN 25 MM (3/4"), PARA CIRCUITOS TERMINAIS, INSTALADA EM PAREDE - FORNECIMENTO E INSTALAÇÃO. AF_03/2023</t>
  </si>
  <si>
    <t xml:space="preserve"> 6.13 </t>
  </si>
  <si>
    <t xml:space="preserve"> 93024 </t>
  </si>
  <si>
    <t>CURVA 90 GRAUS PARA ELETRODUTO, PVC, ROSCÁVEL, DN 85 MM (3"), PARA REDE ENTERRADA DE DISTRIBUIÇÃO DE ENERGIA ELÉTRICA - FORNECIMENTO E INSTALAÇÃO. AF_12/2021</t>
  </si>
  <si>
    <t xml:space="preserve"> 6.14 </t>
  </si>
  <si>
    <t xml:space="preserve"> LOC.ANR. </t>
  </si>
  <si>
    <t>CURVA HORIZONTAL, 90°, PARA PERFILADO METÁLICO 38X38 MM - FORNECIMENTO E INSTALAÇÃO.</t>
  </si>
  <si>
    <t xml:space="preserve"> 6.15 </t>
  </si>
  <si>
    <t xml:space="preserve"> 93653 </t>
  </si>
  <si>
    <t>DISJUNTOR MONOPOLAR TIPO DIN, CORRENTE NOMINAL DE 10A - FORNECIMENTO E INSTALAÇÃO. AF_10/2020</t>
  </si>
  <si>
    <t xml:space="preserve"> 6.16 </t>
  </si>
  <si>
    <t xml:space="preserve"> 93655 </t>
  </si>
  <si>
    <t>DISJUNTOR MONOPOLAR TIPO DIN, CORRENTE NOMINAL DE 20A - FORNECIMENTO E INSTALAÇÃO. AF_10/2020</t>
  </si>
  <si>
    <t xml:space="preserve"> 6.17 </t>
  </si>
  <si>
    <t xml:space="preserve"> 93657 </t>
  </si>
  <si>
    <t>DISJUNTOR MONOPOLAR TIPO DIN, CORRENTE NOMINAL DE 32A - FORNECIMENTO E INSTALAÇÃO. AF_10/2020</t>
  </si>
  <si>
    <t xml:space="preserve"> 6.18 </t>
  </si>
  <si>
    <t xml:space="preserve"> 93658 </t>
  </si>
  <si>
    <t>DISJUNTOR MONOPOLAR TIPO DIN, CORRENTE NOMINAL DE 40A - FORNECIMENTO E INSTALAÇÃO. AF_10/2020</t>
  </si>
  <si>
    <t xml:space="preserve"> 6.19 </t>
  </si>
  <si>
    <t xml:space="preserve"> 101896 </t>
  </si>
  <si>
    <t>DISJUNTOR TERMOMAGNÉTICO TRIPOLAR , CORRENTE NOMINAL DE 200A - FORNECIMENTO E INSTALAÇÃO. AF_10/2020</t>
  </si>
  <si>
    <t xml:space="preserve"> 6.20 </t>
  </si>
  <si>
    <t xml:space="preserve"> 93671 </t>
  </si>
  <si>
    <t>DISJUNTOR TRIPOLAR TIPO DIN, CORRENTE NOMINAL DE 32A - FORNECIMENTO E INSTALAÇÃO. AF_10/2020</t>
  </si>
  <si>
    <t xml:space="preserve"> 6.21 </t>
  </si>
  <si>
    <t xml:space="preserve"> 00000087 </t>
  </si>
  <si>
    <t>DISPOSITIVO DPS CLASSE II, 1 POLO, TENSAO MAXIMA DE 275 V, CORRENTE 45KA - INSTALADO.</t>
  </si>
  <si>
    <t xml:space="preserve"> 6.22 </t>
  </si>
  <si>
    <t xml:space="preserve"> 00000088 </t>
  </si>
  <si>
    <t>DISPOSITIVO DR (diferencial residual), 2 POLOS, SENSIBILIDADE DE 30 MA, CORRENTE DE 25 A, TIPO AC - INSTALADO.</t>
  </si>
  <si>
    <t xml:space="preserve"> 6.23 </t>
  </si>
  <si>
    <t xml:space="preserve"> 492 </t>
  </si>
  <si>
    <t>DISPOSITIVO DR (diferencial residual), 2 POLOS, SENSIBILIDADE DE 30 MA, CORRENTE DE 40 A, TIPO AC - INSTALADO.</t>
  </si>
  <si>
    <t xml:space="preserve"> 6.24 </t>
  </si>
  <si>
    <t xml:space="preserve"> 00000138 </t>
  </si>
  <si>
    <t>ELETRODUTO FLEXÍVEL CORRUGADO, PEAD, 3x3", ENTERRADO NO SOLO A 70 CM, COM FITA DE ADVERTÊNCIA DE REDE ELÉTRICA ENTERRADA (20CM DO SOLO), COM REPARO DE FUNDO DE VALA COM CAMADA DE AREIA - FORNECIMENTO, INSTALAÇÃO, ESCAVAÇÃO E REATERRO.</t>
  </si>
  <si>
    <t>m</t>
  </si>
  <si>
    <t xml:space="preserve"> 6.25 </t>
  </si>
  <si>
    <t xml:space="preserve"> 00000211 </t>
  </si>
  <si>
    <t>ELETRODUTO RÍGIDO ROSCÁVEL, PVC,1X3", ENTERRADO NO SOLO A 60 CM - FORNECIMENTO, INSTALAÇÃO, ESCAVAÇÃO E REATERRO</t>
  </si>
  <si>
    <t xml:space="preserve"> 6.26 </t>
  </si>
  <si>
    <t xml:space="preserve"> 91871 </t>
  </si>
  <si>
    <t>ELETRODUTO RÍGIDO ROSCÁVEL, PVC, DN 25 MM (3/4"), PARA CIRCUITOS TERMINAIS, INSTALADO EM PAREDE - FORNECIMENTO E INSTALAÇÃO. AF_03/2023</t>
  </si>
  <si>
    <t xml:space="preserve"> 6.27 </t>
  </si>
  <si>
    <t xml:space="preserve"> 93011 </t>
  </si>
  <si>
    <t>ELETRODUTO RÍGIDO ROSCÁVEL, PVC, DN 85 MM (3"), PARA REDE ENTERRADA DE DISTRIBUIÇÃO DE ENERGIA ELÉTRICA - FORNECIMENTO E INSTALAÇÃO. AF_12/2021</t>
  </si>
  <si>
    <t xml:space="preserve"> 6.28 </t>
  </si>
  <si>
    <t xml:space="preserve"> 91981 </t>
  </si>
  <si>
    <t>INTERRUPTOR BIPOLAR (1 MÓDULO), 10A/250V, INCLUINDO SUPORTE E PLACA - FORNECIMENTO E INSTALAÇÃO. AF_03/2023</t>
  </si>
  <si>
    <t xml:space="preserve"> 6.29 </t>
  </si>
  <si>
    <t xml:space="preserve"> 92025 </t>
  </si>
  <si>
    <t>INTERRUPTOR SIMPLES (1 MÓDULO) COM 2 TOMADAS DE EMBUTIR 2P+T 10 A, INCLUINDO SUPORTE E PLACA - FORNECIMENTO E INSTALAÇÃO. AF_03/2023</t>
  </si>
  <si>
    <t xml:space="preserve"> 6.30 </t>
  </si>
  <si>
    <t xml:space="preserve"> 91959 </t>
  </si>
  <si>
    <t>INTERRUPTOR SIMPLES (2 MÓDULOS), 10A/250V, INCLUINDO SUPORTE E PLACA - FORNECIMENTO E INSTALAÇÃO. AF_03/2023</t>
  </si>
  <si>
    <t xml:space="preserve"> 6.31 </t>
  </si>
  <si>
    <t xml:space="preserve"> 00000169 </t>
  </si>
  <si>
    <t>LUMINÁRIA DE SOBREPOR HERMÉTICA, A PROVA DE ÁGUA, IP65, PARA DUAS LÂMPADAS LED TUBULAR DE 18W E 120CM, FLUXO LUMINOSO MÍNIMO DE 1.600lm CADA LÂMPADA (LÂMPADAS INCLUSAS), REF. TCW063 2X TL-D/TL5/LED PHILIPS OU EQUIVALENTE TÉCNICO - INSTALADA.</t>
  </si>
  <si>
    <t xml:space="preserve"> 6.32 </t>
  </si>
  <si>
    <t xml:space="preserve"> 00000096 </t>
  </si>
  <si>
    <t>LUMINÁRIA DE SOBREPOR, PARA DUAS LÂMPADAS LED TUBULAR DE 18W E 120CM, FLUXO LUMINOSO MÍNIMO DE 1.600lm CADA LÂMPADA (LÂMPADAS INCLUSAS), COM REFLETOR E ALETAS EM ALUMÍNIO ANODIZADO BRILHANTE DE ALTA PUREZA, CORPO EM CHAPA DE AÇO TRATADA E PINTURA ELETROSTÁTICA PÓ NA COR BRANCA - INSTALADA.</t>
  </si>
  <si>
    <t xml:space="preserve"> 6.33 </t>
  </si>
  <si>
    <t xml:space="preserve"> 91884 </t>
  </si>
  <si>
    <t>LUVA PARA ELETRODUTO, PVC, ROSCÁVEL, DN 25 MM (3/4"), PARA CIRCUITOS TERMINAIS, INSTALADA EM PAREDE - FORNECIMENTO E INSTALAÇÃO. AF_03/2023</t>
  </si>
  <si>
    <t xml:space="preserve"> 6.34 </t>
  </si>
  <si>
    <t xml:space="preserve"> LOC.ANP. </t>
  </si>
  <si>
    <t>PERFILADO METÁLICO LISO 38X38 MM, CHAPA 20, COM TAMPA DE ENCAIXE, COM TODO MATERIAL DE UNIÃO E FIXAÇÃO, COMO PORCAS, PARAFUSOS, JUNÇÃO, TIRANTE EM BARRA ROSCADA, GANCHOS E CHUMBADORES - FORNECEIMENTO E INSTALAÇÃO.</t>
  </si>
  <si>
    <t xml:space="preserve"> 6.35 </t>
  </si>
  <si>
    <t xml:space="preserve"> 504 </t>
  </si>
  <si>
    <t>POSTE CONDUTOR DE DUAS VIAS, PARA DISTRIBUIÇÃO DE ELÉTRICA E LÓGICA, DO PISO AO TETO - FORNECIMENTO E INSTALAÇÃO.</t>
  </si>
  <si>
    <t xml:space="preserve"> 6.36 </t>
  </si>
  <si>
    <t xml:space="preserve"> 496 </t>
  </si>
  <si>
    <t>QUADRO DE DISTRIBUIÇÃO, COMPOSTO POR CAIXA PARA MONTAGEM ELÉTRICA, TAMANHO 1200x800x350mm, GRAU DE PROTEÇÃO IP54, COM PLACA DE MONTAGEM, PORTA FRONTAL. PINTURA ELETROSTÁTICA A PÓ RESINA POLIÉSTER, ESTRUTURA E FECHAMENTOS NA COR BEGE RAL 7032, PLACA MONTAGEM NA COR LARANJA RAL 2003, COM TODA A MONTAGEM ELÉTRICA CONFORME O DIAGRAMA DO QUADRO DE DISTRIBUIÇÃO, CONTEMPLA OS BARRAMENTOS 1"X1/16" PRINCIPAL E 3/8"X1/8" SECUNDÁRIOS, COMPLETO - INSTALADO.</t>
  </si>
  <si>
    <t xml:space="preserve"> 6.37 </t>
  </si>
  <si>
    <t xml:space="preserve"> 97597 </t>
  </si>
  <si>
    <t>SENSOR DE PRESENÇA COM FOTOCÉLULA, FIXAÇÃO EM TETO - FORNECIMENTO E INSTALAÇÃO. AF_02/2020</t>
  </si>
  <si>
    <t xml:space="preserve"> 6.38 </t>
  </si>
  <si>
    <t xml:space="preserve"> 00000102 </t>
  </si>
  <si>
    <t>SAÍDA HORIZONTAL PARA ELETRODUTO DE PERFILADO OU DE ELETROCALHA, COMPLETA - INSTALADA.</t>
  </si>
  <si>
    <t xml:space="preserve"> 6.39 </t>
  </si>
  <si>
    <t xml:space="preserve"> LOC.ANS. </t>
  </si>
  <si>
    <t>TE HORIZONTAL PARA PERFILADO METÁLICO 38X38 MM - FORNECIMENTO E INSTALAÇÃO.</t>
  </si>
  <si>
    <t xml:space="preserve"> 6.40 </t>
  </si>
  <si>
    <t xml:space="preserve"> 00000103 </t>
  </si>
  <si>
    <t>TERMINAL A COMPRESSAO EM COBRE ESTANHADO PARA CABO 2,5 MM2 - INSTALADO</t>
  </si>
  <si>
    <t xml:space="preserve"> 6.41 </t>
  </si>
  <si>
    <t xml:space="preserve"> 00000104 </t>
  </si>
  <si>
    <t>TERMINAL A COMPRESSAO EM COBRE ESTANHADO PARA CABO DE 4 MM2 A 6MM2 - INSTALADO</t>
  </si>
  <si>
    <t xml:space="preserve"> 6.42 </t>
  </si>
  <si>
    <t xml:space="preserve"> LOC.ANT. </t>
  </si>
  <si>
    <t>TERMINAL DE ACABAMENTO PARA PERFILADO METÁLICO 38X38 MM - FORNECIMENTO E INSTALAÇAO.</t>
  </si>
  <si>
    <t xml:space="preserve"> 6.43 </t>
  </si>
  <si>
    <t xml:space="preserve"> 91997 </t>
  </si>
  <si>
    <t>TOMADA MÉDIA DE EMBUTIR (1 MÓDULO), 2P+T 20 A, INCLUINDO SUPORTE E PLACA - FORNECIMENTO E INSTALAÇÃO. AF_03/2023</t>
  </si>
  <si>
    <t xml:space="preserve"> 6.44 </t>
  </si>
  <si>
    <t xml:space="preserve"> 92005 </t>
  </si>
  <si>
    <t>TOMADA MÉDIA DE EMBUTIR (2 MÓDULOS), 2P+T 20 A, INCLUINDO SUPORTE E PLACA - FORNECIMENTO E INSTALAÇÃO. AF_03/2023</t>
  </si>
  <si>
    <t xml:space="preserve"> 6.45 </t>
  </si>
  <si>
    <t xml:space="preserve"> 93016 </t>
  </si>
  <si>
    <t>LUVA PARA ELETRODUTO, PVC, ROSCÁVEL, DN 85 MM (3"), PARA REDE ENTERRADA DE DISTRIBUIÇÃO DE ENERGIA ELÉTRICA - FORNECIMENTO E INSTALAÇÃO. AF_12/2021</t>
  </si>
  <si>
    <t xml:space="preserve"> 7 </t>
  </si>
  <si>
    <t>CABEAMENTO ESTRUTURADO</t>
  </si>
  <si>
    <t xml:space="preserve"> 7.1 </t>
  </si>
  <si>
    <t xml:space="preserve"> 98297 </t>
  </si>
  <si>
    <t>CABO ELETRÔNICO CATEGORIA 6, INSTALADO EM EDIFICAÇÃO INSTITUCIONAL - FORNECIMENTO E INSTALAÇÃO. AF_11/2019</t>
  </si>
  <si>
    <t xml:space="preserve"> 7.2 </t>
  </si>
  <si>
    <t xml:space="preserve"> 97891 </t>
  </si>
  <si>
    <t>CAIXA ENTERRADA ELÉTRICA RETANGULAR, EM ALVENARIA COM BLOCOS DE CONCRETO, FUNDO COM BRITA, DIMENSÕES INTERNAS: 0,4X0,4X0,4 M. AF_12/2020</t>
  </si>
  <si>
    <t xml:space="preserve"> 7.3 </t>
  </si>
  <si>
    <t xml:space="preserve"> 00000133 </t>
  </si>
  <si>
    <t>CERTIFICAÇÃO DE REDE PARA CABEAMENTO ESTRUTURADO POR PONTO.</t>
  </si>
  <si>
    <t xml:space="preserve"> 7.4 </t>
  </si>
  <si>
    <t xml:space="preserve"> 493 </t>
  </si>
  <si>
    <t>ELETRODUTO RÍGIDO ROSCÁVEL EM PVC,1X2", ENTERRADO NO SOLO A 70 CM INCLUSO LUVAS, ESCAVAÇÃO E REATERRO- FORNECIMENTO E INSTALAÇÃO.</t>
  </si>
  <si>
    <t xml:space="preserve"> 7.5 </t>
  </si>
  <si>
    <t xml:space="preserve"> 7.6 </t>
  </si>
  <si>
    <t xml:space="preserve"> 00039606 </t>
  </si>
  <si>
    <t>PATCH CORD (CABO DE REDE), CATEGORIA 6 (CAT 6) UTP, 23 AWG, 4 PARES, EXTENSAO DE 1,50 M</t>
  </si>
  <si>
    <t xml:space="preserve"> 7.7 </t>
  </si>
  <si>
    <t xml:space="preserve"> 98302 </t>
  </si>
  <si>
    <t>PATCH PANEL 24 PORTAS, CATEGORIA 6 - FORNECIMENTO E INSTALAÇÃO. AF_11/2019</t>
  </si>
  <si>
    <t xml:space="preserve"> 7.8 </t>
  </si>
  <si>
    <t xml:space="preserve"> 7.9 </t>
  </si>
  <si>
    <t xml:space="preserve"> 00000275 </t>
  </si>
  <si>
    <t>RACK DE PAREDE 19", 8U X 470MM, COR PRETA, PORTA COM CHAVE, INCLUSO MATERIAL DE FIXAÇÃO - FORNECIMENTO E INSTALAÇÃO.</t>
  </si>
  <si>
    <t xml:space="preserve"> 7.10 </t>
  </si>
  <si>
    <t xml:space="preserve"> 00000144 </t>
  </si>
  <si>
    <t>TOMADA PARA LÓGICA COM UM MÓDULO RJ45 FÊMEA, CATEGORIA 6, EM CONDULETE (INCLUÍDO) DE PVC PARA DUTOS DE 1" - INSTALADA.</t>
  </si>
  <si>
    <t xml:space="preserve"> 7.11 </t>
  </si>
  <si>
    <t xml:space="preserve"> 00000145 </t>
  </si>
  <si>
    <t>TOMADA PARA LÓGICA COM DOIS MÓDULOS RJ45 FÊMEA, CATEGORIA 6, EM CONDULETE (INCLUÍDO) DE PVC PARA DUTOS DE 1" - INSTALADA.</t>
  </si>
  <si>
    <t xml:space="preserve"> 8 </t>
  </si>
  <si>
    <t>SISTEMA DE PROTEÇÃO CONTRA DESCARGAS ATMOSFÉRICAS (SPDA)</t>
  </si>
  <si>
    <t xml:space="preserve"> 8.1 </t>
  </si>
  <si>
    <t xml:space="preserve"> 00000118 </t>
  </si>
  <si>
    <t>CABO DE COBRE NU, 35MM², MEIO-DURO, PARA O SISTEMA DE CAPTAÇÃO E DESCIDAS, INSTALADO SOBRE O TELHADO, INCLUSO MATERIAL DE FIXAÇÃO (REBITES E PRESILHAS) E VEDAÇÃO (SELANTE POLIURETANO).</t>
  </si>
  <si>
    <t xml:space="preserve"> 8.2 </t>
  </si>
  <si>
    <t xml:space="preserve"> 00000147 </t>
  </si>
  <si>
    <t>CABO DE COBRE NU, 50MM², MEIO-DURO, ENTERRADO DIRETAMENTE NO SOLO A 70CM DE PROFUNDIDADE, INCLUSA ESCAVAÇÃO E REATERRO.</t>
  </si>
  <si>
    <t xml:space="preserve"> 8.3 </t>
  </si>
  <si>
    <t xml:space="preserve"> 00000148 </t>
  </si>
  <si>
    <t>CAIXA DE INSPEÇÃO SUSPENSA DE POLIPROILENO PARA DESCIDA DE SPDA - INSTALADA.</t>
  </si>
  <si>
    <t xml:space="preserve"> 8.4 </t>
  </si>
  <si>
    <t xml:space="preserve"> 00000150 </t>
  </si>
  <si>
    <t>CONECTOR DE MEDIÇÃO EM BRONZE COM QUATRO PARAFUSOS PARA DESCIDA DE SPDA - INSTALADO.</t>
  </si>
  <si>
    <t xml:space="preserve"> 8.5 </t>
  </si>
  <si>
    <t xml:space="preserve"> 104753 </t>
  </si>
  <si>
    <t>CONECTOR SPLIT-BOLT, PARA SPDA, PARA CABOS ATÉ 50 MM2 - FORNECIMENTO E INSTALAÇÃO. AF_08/2023</t>
  </si>
  <si>
    <t xml:space="preserve"> 8.6 </t>
  </si>
  <si>
    <t xml:space="preserve"> 91872 </t>
  </si>
  <si>
    <t>ELETRODUTO RÍGIDO ROSCÁVEL, PVC, DN 32 MM (1"), PARA CIRCUITOS TERMINAIS, INSTALADO EM PAREDE - FORNECIMENTO E INSTALAÇÃO. AF_03/2023</t>
  </si>
  <si>
    <t xml:space="preserve"> 8.7 </t>
  </si>
  <si>
    <t xml:space="preserve"> 96986 </t>
  </si>
  <si>
    <t>HASTE DE ATERRAMENTO, DIÂMETRO 3/4", COM 3 METROS - FORNECIMENTO E INSTALAÇÃO. AF_08/2023</t>
  </si>
  <si>
    <t xml:space="preserve"> 8.8 </t>
  </si>
  <si>
    <t xml:space="preserve"> 00000099 </t>
  </si>
  <si>
    <t>PLACA DE ADVERTÊNCIA "PERIGO - RISCO DE CHOQUE ELÉTRICO", TAMANHO 18CMX25CM - INSTALADA</t>
  </si>
  <si>
    <t xml:space="preserve"> 8.9 </t>
  </si>
  <si>
    <t xml:space="preserve"> 00000149 </t>
  </si>
  <si>
    <t>SOLDA EXOTÉRMICA, INCLUSO CARTUCHO E SERVIÇO DE EXECUÇÃO DA SOLDA.</t>
  </si>
  <si>
    <t xml:space="preserve"> 8.10 </t>
  </si>
  <si>
    <t xml:space="preserve"> 00000316 </t>
  </si>
  <si>
    <t>TERMINAL AEREO 600MM, SEM BANDEIRA, BASE HORIZONTAL COM DOIS FUROS DE FIXAÇÃO, PARA SPDA, INSTALADO SOBRE O TELHADO, INCLUSO MATERIAL DE FIXAÇÃO (REBITES E PRESILHAS) E VEDAÇÃO (SELANTE POLIURETANO).</t>
  </si>
  <si>
    <t xml:space="preserve"> 9 </t>
  </si>
  <si>
    <t>INSTALAÇÕES HIDROSSANITÁRIAS</t>
  </si>
  <si>
    <t xml:space="preserve"> 9.1 </t>
  </si>
  <si>
    <t>INSTALAÇÕES HIDRÁULICAS</t>
  </si>
  <si>
    <t xml:space="preserve"> 9.1.1 </t>
  </si>
  <si>
    <t xml:space="preserve"> 90443 </t>
  </si>
  <si>
    <t>RASGO LINEAR MANUAL EM ALVENARIA, PARA RAMAIS/ DISTRIBUIÇÃO DE INSTALAÇÕES HIDRÁULICAS, DIÂMETROS MENORES OU IGUAIS A 40 MM. AF_09/2023</t>
  </si>
  <si>
    <t xml:space="preserve"> 9.1.2 </t>
  </si>
  <si>
    <t xml:space="preserve"> 87794 </t>
  </si>
  <si>
    <t>EMBOÇO OU MASSA ÚNICA EM ARGAMASSA TRAÇO 1:2:8, PREPARO MANUAL, APLICADA MANUALMENTE EM PANOS CEGOS DE FACHADA (SEM PRESENÇA DE VÃOS), ESPESSURA DE 25 MM. AF_09/2022</t>
  </si>
  <si>
    <t xml:space="preserve"> 9.1.3 </t>
  </si>
  <si>
    <t xml:space="preserve"> 89356 </t>
  </si>
  <si>
    <t>TUBO, PVC, SOLDÁVEL, DE 25MM, INSTALADO EM RAMAL OU SUB-RAMAL DE ÁGUA - FORNECIMENTO E INSTALAÇÃO. AF_06/2022</t>
  </si>
  <si>
    <t xml:space="preserve"> 9.1.4 </t>
  </si>
  <si>
    <t xml:space="preserve"> 89362 </t>
  </si>
  <si>
    <t>JOELHO 90 GRAUS, PVC, SOLDÁVEL, DN 25MM, INSTALADO EM RAMAL OU SUB-RAMAL DE ÁGUA - FORNECIMENTO E INSTALAÇÃO. AF_06/2022</t>
  </si>
  <si>
    <t xml:space="preserve"> 9.1.5 </t>
  </si>
  <si>
    <t xml:space="preserve"> 89395 </t>
  </si>
  <si>
    <t>TE, PVC, SOLDÁVEL, DN 25MM, INSTALADO EM RAMAL OU SUB-RAMAL DE ÁGUA - FORNECIMENTO E INSTALAÇÃO. AF_06/2022</t>
  </si>
  <si>
    <t xml:space="preserve"> 9.1.6 </t>
  </si>
  <si>
    <t xml:space="preserve"> 103950 </t>
  </si>
  <si>
    <t>JOELHO DE REDUÇÃO, 90 GRAUS, PVC, SOLDÁVEL, DN 25 MM X 20 MM, INSTALADO EM RAMAL OU SUB-RAMAL DE ÁGUA - FORNECIMENTO E INSTALAÇÃO. AF_06/2022</t>
  </si>
  <si>
    <t xml:space="preserve"> 9.1.7 </t>
  </si>
  <si>
    <t xml:space="preserve"> 89987 </t>
  </si>
  <si>
    <t>REGISTRO DE GAVETA BRUTO, LATÃO, ROSCÁVEL, 3/4", COM ACABAMENTO E CANOPLA CROMADOS - FORNECIMENTO E INSTALAÇÃO. AF_08/2021</t>
  </si>
  <si>
    <t xml:space="preserve"> 9.2 </t>
  </si>
  <si>
    <t>INSTALAÇÕES DE ESGOTO E PLUVIAL</t>
  </si>
  <si>
    <t xml:space="preserve"> 9.2.1 </t>
  </si>
  <si>
    <t xml:space="preserve"> 89714 </t>
  </si>
  <si>
    <t>TUBO PVC, SERIE NORMAL, ESGOTO PREDIAL, DN 100 MM, FORNECIDO E INSTALADO EM RAMAL DE DESCARGA OU RAMAL DE ESGOTO SANITÁRIO. AF_08/2022</t>
  </si>
  <si>
    <t xml:space="preserve"> 9.2.2 </t>
  </si>
  <si>
    <t xml:space="preserve"> 89849 </t>
  </si>
  <si>
    <t>TUBO PVC, SERIE NORMAL, ESGOTO PREDIAL, DN 150 MM, FORNECIDO E INSTALADO EM SUBCOLETOR AÉREO DE ESGOTO SANITÁRIO. AF_08/2022</t>
  </si>
  <si>
    <t xml:space="preserve"> 9.2.3 </t>
  </si>
  <si>
    <t xml:space="preserve"> 89711 </t>
  </si>
  <si>
    <t>TUBO PVC, SERIE NORMAL, ESGOTO PREDIAL, DN 40 MM, FORNECIDO E INSTALADO EM RAMAL DE DESCARGA OU RAMAL DE ESGOTO SANITÁRIO. AF_08/2022</t>
  </si>
  <si>
    <t xml:space="preserve"> 9.2.4 </t>
  </si>
  <si>
    <t xml:space="preserve"> 89712 </t>
  </si>
  <si>
    <t>TUBO PVC, SERIE NORMAL, ESGOTO PREDIAL, DN 50 MM, FORNECIDO E INSTALADO EM RAMAL DE DESCARGA OU RAMAL DE ESGOTO SANITÁRIO. AF_08/2022</t>
  </si>
  <si>
    <t xml:space="preserve"> 9.2.5 </t>
  </si>
  <si>
    <t xml:space="preserve"> 91222 </t>
  </si>
  <si>
    <t>RASGO LINEAR MANUAL EM ALVENARIA, PARA RAMAIS/ DISTRIBUIÇÃO DE INSTALAÇÕES HIDRÁULICAS, DIÂMETROS MAIORES QUE 40 MM E MENORES OU IGUAIS A 75 MM. AF_09/2023</t>
  </si>
  <si>
    <t xml:space="preserve"> 9.2.6 </t>
  </si>
  <si>
    <t xml:space="preserve"> 9.2.7 </t>
  </si>
  <si>
    <t xml:space="preserve"> 9.2.8 </t>
  </si>
  <si>
    <t xml:space="preserve"> 494 </t>
  </si>
  <si>
    <t>SISTEMA DE FOSSA E FILTRO (TUCUNARÉ) DA BAKOF TEC, 16000 LITROS. FORNECIMENTO E INSTALAÇÃO, INCLUSO GUINCHO</t>
  </si>
  <si>
    <t>CJ</t>
  </si>
  <si>
    <t xml:space="preserve"> 9.2.9 </t>
  </si>
  <si>
    <t xml:space="preserve"> 97947 </t>
  </si>
  <si>
    <t>CAIXA COM GRELHA SIMPLES RETANGULAR, EM ALVENARIA COM TIJOLOS CERÂMICOS MACIÇOS, DIMENSÕES INTERNAS: 0,5X1X1 M. AF_12/2020</t>
  </si>
  <si>
    <t xml:space="preserve"> 9.2.10 </t>
  </si>
  <si>
    <t xml:space="preserve"> 97902 </t>
  </si>
  <si>
    <t>CAIXA ENTERRADA HIDRÁULICA RETANGULAR EM ALVENARIA COM TIJOLOS CERÂMICOS MACIÇOS, DIMENSÕES INTERNAS: 0,6X0,6X0,6 M PARA REDE DE ESGOTO. AF_12/2020</t>
  </si>
  <si>
    <t xml:space="preserve"> 9.2.11 </t>
  </si>
  <si>
    <t>CAIXA ENTERRADA HIDRÁULICA RETANGULAR EM ALVENARIA COM TIJOLOS CERÂMICOS MACIÇOS, DIMENSÕES INTERNAS: 0,6X0,6X0,6 M PARA REDE DE ESGOTO. (SIFONADA) AF_12/2020</t>
  </si>
  <si>
    <t xml:space="preserve"> 9.2.12 </t>
  </si>
  <si>
    <t xml:space="preserve"> 495 </t>
  </si>
  <si>
    <t>CAIXA DE GORDURA DE PVC COM CESTO DE LIMPEZA, 52 LITROS. FORNECIMENTO E INSTALAÇÃO</t>
  </si>
  <si>
    <t xml:space="preserve"> 9.2.13 </t>
  </si>
  <si>
    <t xml:space="preserve"> 89708 </t>
  </si>
  <si>
    <t>CAIXA SIFONADA, PVC, DN 150 X 185 X 75 MM, JUNTA ELÁSTICA, FORNECIDA E INSTALADA EM RAMAL DE DESCARGA OU EM RAMAL DE ESGOTO SANITÁRIO. AF_08/2022</t>
  </si>
  <si>
    <t xml:space="preserve"> 9.2.14 </t>
  </si>
  <si>
    <t xml:space="preserve"> 104327 </t>
  </si>
  <si>
    <t>RALO SIFONADO REDONDO, PVC, DN 100 X 40 MM, JUNTA SOLDÁVEL, FORNECIDO E INSTALADO EM RAMAL DE DESCARGA OU EM RAMAL DE ESGOTO SANITÁRIO. AF_08/2022</t>
  </si>
  <si>
    <t xml:space="preserve"> 9.2.15 </t>
  </si>
  <si>
    <t xml:space="preserve"> 89578 </t>
  </si>
  <si>
    <t>TUBO PVC, SÉRIE R, ÁGUA PLUVIAL, DN 100 MM, FORNECIDO E INSTALADO EM CONDUTORES VERTICAIS DE ÁGUAS PLUVIAIS. AF_06/2022</t>
  </si>
  <si>
    <t xml:space="preserve"> 9.2.16 </t>
  </si>
  <si>
    <t xml:space="preserve"> 89512 </t>
  </si>
  <si>
    <t>TUBO PVC, SÉRIE R, ÁGUA PLUVIAL, DN 100 MM, FORNECIDO E INSTALADO EM RAMAL DE ENCAMINHAMENTO. AF_06/2022</t>
  </si>
  <si>
    <t xml:space="preserve"> 9.2.17 </t>
  </si>
  <si>
    <t xml:space="preserve"> 89744 </t>
  </si>
  <si>
    <t>JOELHO 90 GRAUS, PVC, SERIE NORMAL, ESGOTO PREDIAL, DN 100 MM, JUNTA ELÁSTICA, FORNECIDO E INSTALADO EM RAMAL DE DESCARGA OU RAMAL DE ESGOTO SANITÁRIO. AF_08/2022</t>
  </si>
  <si>
    <t xml:space="preserve"> 9.2.18 </t>
  </si>
  <si>
    <t xml:space="preserve"> 89746 </t>
  </si>
  <si>
    <t>JOELHO 45 GRAUS, PVC, SERIE NORMAL, ESGOTO PREDIAL, DN 100 MM, JUNTA ELÁSTICA, FORNECIDO E INSTALADO EM RAMAL DE DESCARGA OU RAMAL DE ESGOTO SANITÁRIO. AF_08/2022</t>
  </si>
  <si>
    <t xml:space="preserve"> 9.2.19 </t>
  </si>
  <si>
    <t xml:space="preserve"> 89834 </t>
  </si>
  <si>
    <t>JUNÇÃO SIMPLES, PVC, SERIE NORMAL, ESGOTO PREDIAL, DN 100 X 100 MM, JUNTA ELÁSTICA, FORNECIDO E INSTALADO EM PRUMADA DE ESGOTO SANITÁRIO OU VENTILAÇÃO. AF_08/2022</t>
  </si>
  <si>
    <t xml:space="preserve"> 9.2.20 </t>
  </si>
  <si>
    <t xml:space="preserve"> 89785 </t>
  </si>
  <si>
    <t>JUNÇÃO SIMPLES, PVC, SERIE NORMAL, ESGOTO PREDIAL, DN 50 X 50 MM, JUNTA ELÁSTICA, FORNECIDO E INSTALADO EM RAMAL DE DESCARGA OU RAMAL DE ESGOTO SANITÁRIO. AF_08/2022</t>
  </si>
  <si>
    <t xml:space="preserve"> 9.2.21 </t>
  </si>
  <si>
    <t xml:space="preserve"> 104353 </t>
  </si>
  <si>
    <t>JUNÇÃO DE REDUÇÃO INVERTIDA, PVC, SÉRIE NORMAL, ESGOTO PREDIAL, DN 100 X 50 MM, JUNTA ELÁSTICA, FORNECIDO E INSTALADO EM PRUMADA DE ESGOTO SANITÁRIO OU VENTILAÇÃO. AF_08/2022</t>
  </si>
  <si>
    <t xml:space="preserve"> 9.2.22 </t>
  </si>
  <si>
    <t xml:space="preserve"> 89784 </t>
  </si>
  <si>
    <t>TE, PVC, SERIE NORMAL, ESGOTO PREDIAL, DN 50 X 50 MM, JUNTA ELÁSTICA, FORNECIDO E INSTALADO EM RAMAL DE DESCARGA OU RAMAL DE ESGOTO SANITÁRIO. AF_08/2022</t>
  </si>
  <si>
    <t xml:space="preserve"> 9.2.23 </t>
  </si>
  <si>
    <t xml:space="preserve"> 89726 </t>
  </si>
  <si>
    <t>JOELHO 45 GRAUS, PVC, SERIE NORMAL, ESGOTO PREDIAL, DN 40 MM, JUNTA SOLDÁVEL, FORNECIDO E INSTALADO EM RAMAL DE DESCARGA OU RAMAL DE ESGOTO SANITÁRIO. AF_08/2022</t>
  </si>
  <si>
    <t xml:space="preserve"> 9.2.24 </t>
  </si>
  <si>
    <t xml:space="preserve"> 102708 </t>
  </si>
  <si>
    <t>LUVA DE PVC, SÉRIE NORMAL, PARA ESGOTO PREDIAL, DN 100 MM, INSTALADA EM DRENO  - FORNECIMENTO E INSTALAÇÃO. AF_07/2021</t>
  </si>
  <si>
    <t xml:space="preserve"> 9.2.25 </t>
  </si>
  <si>
    <t xml:space="preserve"> 102279 </t>
  </si>
  <si>
    <t>ESCAVAÇÃO MECANIZADA DE VALA COM PROF. ATÉ 1,5 M (MÉDIA MONTANTE E JUSANTE/UMA COMPOSIÇÃO POR TRECHO), ESCAVADEIRA (0,8 M3),LARG. MENOR QUE 1,5 M, EM SOLO DE 1A CATEGORIA, LOCAIS COM BAIXO NÍVEL DE INTERFERÊNCIA. AF_02/2021</t>
  </si>
  <si>
    <t xml:space="preserve"> 10 </t>
  </si>
  <si>
    <t>COBERTURA</t>
  </si>
  <si>
    <t xml:space="preserve"> 10.1 </t>
  </si>
  <si>
    <t xml:space="preserve"> 92616 </t>
  </si>
  <si>
    <t>FABRICAÇÃO E INSTALAÇÃO DE TESOURA INTEIRA EM AÇO, VÃO DE 10 M, PARA TELHA ONDULADA DE FIBROCIMENTO, METÁLICA, PLÁSTICA OU TERMOACÚSTICA, INCLUSO IÇAMENTO. AF_07/2019</t>
  </si>
  <si>
    <t xml:space="preserve"> 10.2 </t>
  </si>
  <si>
    <t xml:space="preserve"> 94213 </t>
  </si>
  <si>
    <t>TELHAMENTO COM TELHA DE AÇO/ALUMÍNIO E = 0,5 MM, COM ATÉ 2 ÁGUAS, INCLUSO IÇAMENTO. AF_07/2019</t>
  </si>
  <si>
    <t xml:space="preserve"> 10.3 </t>
  </si>
  <si>
    <t xml:space="preserve"> 92580 </t>
  </si>
  <si>
    <t>TRAMA DE AÇO COMPOSTA POR TERÇAS PARA TELHADOS DE ATÉ 2 ÁGUAS PARA TELHA ONDULADA DE FIBROCIMENTO, METÁLICA, PLÁSTICA OU TERMOACÚSTICA, INCLUSO TRANSPORTE VERTICAL. AF_07/2019</t>
  </si>
  <si>
    <t xml:space="preserve"> 10.4 </t>
  </si>
  <si>
    <t xml:space="preserve"> 00040783 </t>
  </si>
  <si>
    <t>CALHA QUADRADA DE CHAPA DE ACO GALVANIZADA NUM 24, CORTE 50 CM</t>
  </si>
  <si>
    <t xml:space="preserve"> 10.5 </t>
  </si>
  <si>
    <t xml:space="preserve"> 483 </t>
  </si>
  <si>
    <t>CUMEEIRA METÁLICA TRAPEZOIDAL E:0,5MM TP40</t>
  </si>
  <si>
    <t xml:space="preserve"> 10.6 </t>
  </si>
  <si>
    <t xml:space="preserve"> 00011963 </t>
  </si>
  <si>
    <t>PARAFUSO DE ACO ZINCADO, TIPO CHUMBADOR PARABOLT, DIAMETRO 1/2", COMPRIMENTO 75 MM</t>
  </si>
  <si>
    <t xml:space="preserve"> 10.7 </t>
  </si>
  <si>
    <t xml:space="preserve"> 97647 </t>
  </si>
  <si>
    <t>REMOÇÃO DE TELHAS DE FIBROCIMENTO METÁLICA E CERÂMICA, DE FORMA MANUAL, SEM REAPROVEITAMENTO. AF_09/2023</t>
  </si>
  <si>
    <t xml:space="preserve"> 10.8 </t>
  </si>
  <si>
    <t xml:space="preserve"> 97652 </t>
  </si>
  <si>
    <t>REMOÇÃO DE TESOURAS DE MADEIRA, COM VÃO MAIOR OU IGUAL A 8M, DE FORMA MANUAL, SEM REAPROVEITAMENTO. AF_09/2023</t>
  </si>
  <si>
    <t xml:space="preserve"> 10.9 </t>
  </si>
  <si>
    <t xml:space="preserve"> 97650 </t>
  </si>
  <si>
    <t>REMOÇÃO DE TRAMA DE MADEIRA PARA COBERTURA, DE FORMA MANUAL, SEM REAPROVEITAMENTO. AF_09/2023</t>
  </si>
  <si>
    <t xml:space="preserve"> 10.10 </t>
  </si>
  <si>
    <t xml:space="preserve"> 517 </t>
  </si>
  <si>
    <t>FABRICAÇÃO E INSTALAÇÃO DE TESOURA EM AÇO, VÃO DE ATÉ 16M. INCLUSO IÇAMENTO</t>
  </si>
  <si>
    <t xml:space="preserve"> 11 </t>
  </si>
  <si>
    <t>ALVENARIAS E REVESTIMENTOS</t>
  </si>
  <si>
    <t xml:space="preserve"> 11.1 </t>
  </si>
  <si>
    <t xml:space="preserve"> 103332 </t>
  </si>
  <si>
    <t>ALVENARIA DE VEDAÇÃO DE BLOCOS CERÂMICOS FURADOS NA HORIZONTAL DE 9X14X19 CM (ESPESSURA 9 CM) E ARGAMASSA DE ASSENTAMENTO COM PREPARO EM BETONEIRA. AF_12/2021</t>
  </si>
  <si>
    <t xml:space="preserve"> 11.2 </t>
  </si>
  <si>
    <t xml:space="preserve"> 103334 </t>
  </si>
  <si>
    <t>ALVENARIA DE VEDAÇÃO DE BLOCOS CERÂMICOS FURADOS NA HORIZONTAL DE 14X9X19 CM (ESPESSURA 14 CM, BLOCO DEITADO) E ARGAMASSA DE ASSENTAMENTO COM PREPARO EM BETONEIRA. AF_12/2021</t>
  </si>
  <si>
    <t xml:space="preserve"> 11.3 </t>
  </si>
  <si>
    <t xml:space="preserve"> 87905 </t>
  </si>
  <si>
    <t>CHAPISCO APLICADO EM ALVENARIA (COM PRESENÇA DE VÃOS) E ESTRUTURAS DE CONCRETO DE FACHADA, COM COLHER DE PEDREIRO.  ARGAMASSA TRAÇO 1:3 COM PREPARO EM BETONEIRA 400L. AF_10/2022</t>
  </si>
  <si>
    <t xml:space="preserve"> 11.4 </t>
  </si>
  <si>
    <t xml:space="preserve"> 87882 </t>
  </si>
  <si>
    <t>CHAPISCO APLICADO NO TETO OU EM ALVENARIA E ESTRUTURA, COM ROLO PARA TEXTURA ACRÍLICA. ARGAMASSA TRAÇO 1:4 E EMULSÃO POLIMÉRICA (ADESIVO) COM PREPARO EM BETONEIRA 400L. AF_10/2022</t>
  </si>
  <si>
    <t xml:space="preserve"> 11.5 </t>
  </si>
  <si>
    <t xml:space="preserve"> 104217 </t>
  </si>
  <si>
    <t>EMBOÇO OU MASSA ÚNICA EM ARGAMASSA TRAÇO 1:2:8, PREPARO MECÂNICA COM BETONEIRA 400 L, APLICADA MANUALMENTE EM PANOS DE FACHADA COM PRESENÇA DE VÃOS, ESPESSURA DE 25 MM, ACESSO POR ANDAIME. AF_08/2022</t>
  </si>
  <si>
    <t xml:space="preserve"> 11.6 </t>
  </si>
  <si>
    <t xml:space="preserve"> 90406 </t>
  </si>
  <si>
    <t>MASSA ÚNICA, EM ARGAMASSA TRAÇO 1:2:8, PREPARO MECÂNICO, APLICADA MANUALMENTE EM TETO, E = 17,5MM, COM TALISCAS. AF_03/2024</t>
  </si>
  <si>
    <t xml:space="preserve"> 11.7 </t>
  </si>
  <si>
    <t xml:space="preserve"> 105023 </t>
  </si>
  <si>
    <t>VERGA MOLDADA IN LOCO EM CONCRETO, ESPESSURA DE *15* CM. AF_03/2024</t>
  </si>
  <si>
    <t xml:space="preserve"> 11.8 </t>
  </si>
  <si>
    <t xml:space="preserve"> 105029 </t>
  </si>
  <si>
    <t>CONTRAVERGA MOLDADA IN LOCO EM CONCRETO, ESPESSURA DE *15* CM. AF_03/2024</t>
  </si>
  <si>
    <t xml:space="preserve"> 11.9 </t>
  </si>
  <si>
    <t xml:space="preserve"> 87536 </t>
  </si>
  <si>
    <t>EMBOÇO, EM ARGAMASSA TRAÇO 1:2:8, PREPARO MANUAL, APLICADO MANUALMENTE EM PAREDES INTERNAS DE AMBIENTES COM ÁREA MAIOR QUE 10M², E = 17,5MM, COM TALISCAS. AF_03/2024</t>
  </si>
  <si>
    <t xml:space="preserve"> 12 </t>
  </si>
  <si>
    <t>PISOS</t>
  </si>
  <si>
    <t xml:space="preserve"> 12.1 </t>
  </si>
  <si>
    <t xml:space="preserve"> 94969 </t>
  </si>
  <si>
    <t>CONCRETO FCK = 15MPA, TRAÇO 1:3,4:3,5 (EM MASSA SECA DE CIMENTO/ AREIA MÉDIA/ BRITA 1) - PREPARO MECÂNICO COM BETONEIRA 600 L. AF_05/2021</t>
  </si>
  <si>
    <t xml:space="preserve"> 12.2 </t>
  </si>
  <si>
    <t xml:space="preserve"> 87767 </t>
  </si>
  <si>
    <t>CONTRAPISO EM ARGAMASSA TRAÇO 1:4 (CIMENTO E AREIA), PREPARO MANUAL, APLICADO EM ÁREAS MOLHADAS SOBRE IMPERMEABILIZAÇÃO, ACABAMENTO NÃO REFORÇADO, ESPESSURA 4CM. AF_07/2021</t>
  </si>
  <si>
    <t xml:space="preserve"> 12.3 </t>
  </si>
  <si>
    <t xml:space="preserve"> 87273 </t>
  </si>
  <si>
    <t>REVESTIMENTO CERÂMICO PARA PAREDES INTERNAS COM PLACAS TIPO ESMALTADA EXTRA  DE DIMENSÕES 33X45 CM APLICADAS NA ALTURA INTEIRA DAS PAREDES. AF_02/2023_PE</t>
  </si>
  <si>
    <t xml:space="preserve"> 12.4 </t>
  </si>
  <si>
    <t xml:space="preserve"> 87257 </t>
  </si>
  <si>
    <t>REVESTIMENTO CERÂMICO PARA PISO COM PLACAS TIPO ESMALTADA EXTRA DE DIMENSÕES 60X60 CM APLICADA EM AMBIENTES DE ÁREA MAIOR QUE 10 M2. AF_02/2023_PE</t>
  </si>
  <si>
    <t xml:space="preserve"> 12.5 </t>
  </si>
  <si>
    <t xml:space="preserve"> 88650 </t>
  </si>
  <si>
    <t>RODAPÉ CERÂMICO DE 7CM DE ALTURA COM PLACAS TIPO ESMALTADA EXTRA DE DIMENSÕES 60X60CM. AF_02/2023</t>
  </si>
  <si>
    <t xml:space="preserve"> 12.6 </t>
  </si>
  <si>
    <t xml:space="preserve"> 98689 </t>
  </si>
  <si>
    <t>SOLEIRA EM GRANITO, LARGURA 15 CM, ESPESSURA 2,0 CM. AF_09/2020</t>
  </si>
  <si>
    <t xml:space="preserve"> 12.7 </t>
  </si>
  <si>
    <t xml:space="preserve"> 94273 </t>
  </si>
  <si>
    <t>ASSENTAMENTO DE GUIA (MEIO-FIO) EM TRECHO RETO, CONFECCIONADA EM CONCRETO PRÉ-FABRICADO, DIMENSÕES 100X15X13X30 CM (COMPRIMENTO X BASE INFERIOR X BASE SUPERIOR X ALTURA). AF_01/2024</t>
  </si>
  <si>
    <t xml:space="preserve"> 12.8 </t>
  </si>
  <si>
    <t xml:space="preserve"> 489 </t>
  </si>
  <si>
    <t>PISO DE CONCRETO (LAJOTA 49X49CM) ASSENTADO COM ARGAMASSA INDUSTRIALIZADA</t>
  </si>
  <si>
    <t xml:space="preserve"> 12.9 </t>
  </si>
  <si>
    <t xml:space="preserve"> 12.10 </t>
  </si>
  <si>
    <t xml:space="preserve"> 12.11 </t>
  </si>
  <si>
    <t xml:space="preserve"> 94316 </t>
  </si>
  <si>
    <t>ATERRO MECANIZADO DE VALA COM RETROESCAVADEIRA (CAPACIDADE DA CAÇAMBA DA RETRO: 0,26 M³ / POTÊNCIA: 88 HP), LARGURA ATÉ 1,5 M, PROFUNDIDADE ATÉ 1,5 M, COM SOLO ARGILO-ARENOSO. AF_08/2023</t>
  </si>
  <si>
    <t xml:space="preserve"> 12.12 </t>
  </si>
  <si>
    <t xml:space="preserve"> 101094 </t>
  </si>
  <si>
    <t>PISO PODOTÁTIL DE ALERTA OU DIRECIONAL, DE BORRACHA, ASSENTADO SOBRE ARGAMASSA. AF_05/2020</t>
  </si>
  <si>
    <t xml:space="preserve"> 13 </t>
  </si>
  <si>
    <t>PINTURA</t>
  </si>
  <si>
    <t xml:space="preserve"> 13.1 </t>
  </si>
  <si>
    <t xml:space="preserve"> 102193 </t>
  </si>
  <si>
    <t>LIXAMENTO DE MADEIRA PARA APLICAÇÃO DE FUNDO OU PINTURA. AF_01/2021</t>
  </si>
  <si>
    <t xml:space="preserve"> 13.2 </t>
  </si>
  <si>
    <t xml:space="preserve"> 100717 </t>
  </si>
  <si>
    <t>LIXAMENTO MANUAL EM SUPERFÍCIES METÁLICAS EM OBRA. AF_01/2020</t>
  </si>
  <si>
    <t xml:space="preserve"> 13.3 </t>
  </si>
  <si>
    <t xml:space="preserve"> 88485 </t>
  </si>
  <si>
    <t>FUNDO SELADOR ACRÍLICO, APLICAÇÃO MANUAL EM PAREDE, UMA DEMÃO. AF_04/2023</t>
  </si>
  <si>
    <t xml:space="preserve"> 13.4 </t>
  </si>
  <si>
    <t xml:space="preserve"> 88484 </t>
  </si>
  <si>
    <t>FUNDO SELADOR ACRÍLICO, APLICAÇÃO MANUAL EM TETO, UMA DEMÃO. AF_04/2023</t>
  </si>
  <si>
    <t xml:space="preserve"> 13.5 </t>
  </si>
  <si>
    <t xml:space="preserve"> 100758 </t>
  </si>
  <si>
    <t>PINTURA COM TINTA ALQUÍDICA DE ACABAMENTO (ESMALTE SINTÉTICO ACETINADO) APLICADA A ROLO OU PINCEL SOBRE SUPERFÍCIES METÁLICAS (EXCETO PERFIL) EXECUTADO EM OBRA (02 DEMÃOS). AF_01/2020</t>
  </si>
  <si>
    <t xml:space="preserve"> 13.6 </t>
  </si>
  <si>
    <t xml:space="preserve"> 88489 </t>
  </si>
  <si>
    <t>PINTURA LÁTEX ACRÍLICA PREMIUM, APLICAÇÃO MANUAL EM PAREDES, DUAS DEMÃOS. AF_04/2023</t>
  </si>
  <si>
    <t xml:space="preserve"> 13.7 </t>
  </si>
  <si>
    <t xml:space="preserve"> 88488 </t>
  </si>
  <si>
    <t>PINTURA LÁTEX ACRÍLICA PREMIUM, APLICAÇÃO MANUAL EM TETO, DUAS DEMÃOS. AF_04/2023</t>
  </si>
  <si>
    <t xml:space="preserve"> 13.8 </t>
  </si>
  <si>
    <t xml:space="preserve"> 102219 </t>
  </si>
  <si>
    <t>PINTURA TINTA DE ACABAMENTO (PIGMENTADA) ESMALTE SINTÉTICO ACETINADO EM MADEIRA, 2 DEMÃOS. AF_01/2021</t>
  </si>
  <si>
    <t xml:space="preserve"> 14 </t>
  </si>
  <si>
    <t>ESQUADRIAS</t>
  </si>
  <si>
    <t xml:space="preserve"> 14.1 </t>
  </si>
  <si>
    <t xml:space="preserve"> 100702 </t>
  </si>
  <si>
    <t>PORTA DE CORRER DE ALUMÍNIO, COM DUAS FOLHAS PARA VIDRO, INCLUSO VIDRO LISO INCOLOR, FECHADURA E PUXADOR, SEM ALIZAR. AF_12/2019</t>
  </si>
  <si>
    <t xml:space="preserve"> 14.2 </t>
  </si>
  <si>
    <t xml:space="preserve"> 8204 </t>
  </si>
  <si>
    <t>Porta em madeira de lei, de correr, lisa, semi-ôca 0,90x2,10m, inclusive batentes e ferragens - Rev 02</t>
  </si>
  <si>
    <t>un</t>
  </si>
  <si>
    <t xml:space="preserve"> 14.3 </t>
  </si>
  <si>
    <t xml:space="preserve"> 11183 </t>
  </si>
  <si>
    <t>Porta em chapa lisa de alumínio, tipo vai-vem, com visor de vidro, inclusive dobradiça</t>
  </si>
  <si>
    <t xml:space="preserve"> 14.4 </t>
  </si>
  <si>
    <t xml:space="preserve"> 94805 </t>
  </si>
  <si>
    <t>PORTA DE ALUMÍNIO DE ABRIR PARA VIDRO SEM GUARNIÇÃO, 87X210CM, FIXAÇÃO COM PARAFUSOS, INCLUSIVE VIDROS - FORNECIMENTO E INSTALAÇÃO. AF_12/2019</t>
  </si>
  <si>
    <t xml:space="preserve"> 14.5 </t>
  </si>
  <si>
    <t xml:space="preserve"> 91341 </t>
  </si>
  <si>
    <t>PORTA EM ALUMÍNIO DE ABRIR TIPO VENEZIANA COM GUARNIÇÃO, FIXAÇÃO COM PARAFUSOS - FORNECIMENTO E INSTALAÇÃO. AF_12/2019</t>
  </si>
  <si>
    <t xml:space="preserve"> 14.6 </t>
  </si>
  <si>
    <t xml:space="preserve"> 91314 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</si>
  <si>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</si>
  <si>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 xml:space="preserve"> 14.7 </t>
  </si>
  <si>
    <t xml:space="preserve"> 90844 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</si>
  <si>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</si>
  <si>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 xml:space="preserve"> 14.8 </t>
  </si>
  <si>
    <t xml:space="preserve"> 91306 </t>
  </si>
  <si>
    <t>FECHADURA DE EMBUTIR PARA PORTAS INTERNAS, COMPLETA, ACABAMENTO PADRÃO MÉDIO, COM EXECUÇÃO DE FURO - FORNECIMENTO E INSTALAÇÃO. AF_12/2019</t>
  </si>
  <si>
    <t xml:space="preserve"> 14.9 </t>
  </si>
  <si>
    <t xml:space="preserve"> 90830 </t>
  </si>
  <si>
    <t>FECHADURA DE EMBUTIR COM CILINDRO, EXTERNA, COMPLETA, ACABAMENTO PADRÃO MÉDIO, INCLUSO EXECUÇÃO DE FURO - FORNECIMENTO E INSTALAÇÃO. AF_12/2019</t>
  </si>
  <si>
    <t xml:space="preserve"> 14.10 </t>
  </si>
  <si>
    <t xml:space="preserve"> 12205 </t>
  </si>
  <si>
    <t>Porta em chapa de ferro em barra 1.1/4" x 1/4" cantoneira 2" x 1/4", barras transversais 3/8" x 3/8", inclusive dobradiças, ferrolhos e chumbadores em chapa de ferro e=1/8" com visor em tela de ferro dim. = 0,15 X 1,70cm</t>
  </si>
  <si>
    <t xml:space="preserve"> 14.11 </t>
  </si>
  <si>
    <t xml:space="preserve"> 94573 </t>
  </si>
  <si>
    <t>JANELA DE ALUMÍNIO DE CORRER COM 4 FOLHAS PARA VIDROS, COM VIDROS, BATENTE, ACABAMENTO COM ACETATO OU BRILHANTE E FERRAGENS. EXCLUSIVE ALIZAR E CONTRAMARCO. FORNECIMENTO E INSTALAÇÃO. AF_12/2019</t>
  </si>
  <si>
    <t xml:space="preserve"> 14.12 </t>
  </si>
  <si>
    <t xml:space="preserve"> 100674 </t>
  </si>
  <si>
    <t>JANELA FIXA DE ALUMÍNIO PARA VIDRO, COM VIDRO, BATENTE E FERRAGENS. EXCLUSIVE ACABAMENTO, ALIZAR E CONTRAMARCO. FORNECIMENTO E INSTALAÇÃO. AF_12/2019</t>
  </si>
  <si>
    <t xml:space="preserve"> 14.13 </t>
  </si>
  <si>
    <t xml:space="preserve"> 94569 </t>
  </si>
  <si>
    <t>JANELA DE ALUMÍNIO TIPO MAXIM-AR, COM VIDROS, BATENTE E FERRAGENS. EXCLUSIVE ALIZAR, ACABAMENTO E CONTRAMARCO. FORNECIMENTO E INSTALAÇÃO. AF_12/2019</t>
  </si>
  <si>
    <t xml:space="preserve"> 14.14 </t>
  </si>
  <si>
    <t xml:space="preserve"> 497 </t>
  </si>
  <si>
    <t>TELA MOSQUITEIRO DE ALUMÍNIO, COM REQUADRO EM ALUMÍNIO E FIXAÇÃO COM BUCHA E PARAFUSO</t>
  </si>
  <si>
    <t xml:space="preserve"> 14.15 </t>
  </si>
  <si>
    <t xml:space="preserve"> 102162 </t>
  </si>
  <si>
    <t>INSTALAÇÃO DE VIDRO LISO INCOLOR, E = 4 MM, EM ESQUADRIA DE ALUMÍNIO OU PVC, FIXADO COM BAGUETE. AF_01/2021_PS</t>
  </si>
  <si>
    <t xml:space="preserve"> 14.16 </t>
  </si>
  <si>
    <t xml:space="preserve"> 00011572 </t>
  </si>
  <si>
    <t>TRAVA / PRENDEDOR DE PORTA, EM LATAO CROMADO, MONTADO EM PISO</t>
  </si>
  <si>
    <t xml:space="preserve"> 15 </t>
  </si>
  <si>
    <t>COMBATE CONTRA INCÊNDIO</t>
  </si>
  <si>
    <t xml:space="preserve"> 15.1 </t>
  </si>
  <si>
    <t xml:space="preserve"> 101908 </t>
  </si>
  <si>
    <t>EXTINTOR DE INCÊNDIO PORTÁTIL COM CARGA DE PQS DE 4 KG, CLASSE ABC - FORNECIMENTO E INSTALAÇÃO. AF_10/2020_PE</t>
  </si>
  <si>
    <t xml:space="preserve"> 15.2 </t>
  </si>
  <si>
    <t xml:space="preserve"> 99839 </t>
  </si>
  <si>
    <t>GUARDA-CORPO DE AÇO GALVANIZADO DE 1,10M DE ALTURA, MONTANTES TUBULARES DE 1.1/2  ESPAÇADOS DE 1,20M, TRAVESSA SUPERIOR DE 2 , GRADIL FORMADO POR BARRAS CHATAS EM FERRO DE 32X4,8MM, FIXADO COM CHUMBADOR MECÂNICO. AF_04/2019_PS</t>
  </si>
  <si>
    <t xml:space="preserve"> 15.3 </t>
  </si>
  <si>
    <t xml:space="preserve"> 99855 </t>
  </si>
  <si>
    <t>CORRIMÃO SIMPLES, DIÂMETRO EXTERNO = 1 1/2", EM AÇO GALVANIZADO. AF_04/2019_PS</t>
  </si>
  <si>
    <t xml:space="preserve"> 15.4 </t>
  </si>
  <si>
    <t xml:space="preserve"> 00000250 </t>
  </si>
  <si>
    <t>BARRA ANTIPÂNICO DUPLA, PARA PORTA DUAS FOLHAS DE  ABRIR – FORNECIMENTO E INSTALAÇÃO</t>
  </si>
  <si>
    <t>UN.</t>
  </si>
  <si>
    <t xml:space="preserve"> 15.5 </t>
  </si>
  <si>
    <t xml:space="preserve"> 97599 </t>
  </si>
  <si>
    <t>LUMINÁRIA DE EMERGÊNCIA, COM 30 LÂMPADAS LED DE 2 W, SEM REATOR - FORNECIMENTO E INSTALAÇÃO. AF_02/2020</t>
  </si>
  <si>
    <t xml:space="preserve"> 15.6 </t>
  </si>
  <si>
    <t xml:space="preserve"> 11853 </t>
  </si>
  <si>
    <t>Placa de sinalizacao de seguranca contra incendio, fotoluminescente, retangular, *20 x 40* cm, em pvc *2* mm anti-chamas (simbolos, cores e pictogramas conforme nbr 13434)</t>
  </si>
  <si>
    <t>Un</t>
  </si>
  <si>
    <t xml:space="preserve"> 15.7 </t>
  </si>
  <si>
    <t xml:space="preserve"> 11852 </t>
  </si>
  <si>
    <t>Placa de sinalizacao de seguranca contra incendio, fotoluminescente, retangular, *12 x 40* cm, em pvc *2* mm anti-chamas (simbolos, cores e pictogramas conforme nbr 13434)</t>
  </si>
  <si>
    <t xml:space="preserve"> 15.8 </t>
  </si>
  <si>
    <t xml:space="preserve"> 00000222 </t>
  </si>
  <si>
    <t>PLACA DE SINALIZAÇÃO INCÊNDIO 30X15 CM, E PVC 2 MM, FOTOLUMINESCENTE CERTIFICADA - CONFORME NBR 13434 - FORNECIMENTO E INSTALAÇÃO</t>
  </si>
  <si>
    <t xml:space="preserve"> 16 </t>
  </si>
  <si>
    <t>SERVIÇOS COMPLEMENTARES</t>
  </si>
  <si>
    <t xml:space="preserve"> 16.1 </t>
  </si>
  <si>
    <t xml:space="preserve"> 86932 </t>
  </si>
  <si>
    <t>VASO SANITÁRIO SIFONADO COM CAIXA ACOPLADA LOUÇA BRANCA - PADRÃO MÉDIO, INCLUSO ENGATE FLEXÍVEL EM METAL CROMADO, 1/2  X 40CM - FORNECIMENTO E INSTALAÇÃO. AF_01/2020</t>
  </si>
  <si>
    <t xml:space="preserve"> 16.2 </t>
  </si>
  <si>
    <t xml:space="preserve"> 100849 </t>
  </si>
  <si>
    <t>ASSENTO SANITÁRIO CONVENCIONAL - FORNECIMENTO E INSTALACAO. AF_01/2020</t>
  </si>
  <si>
    <t xml:space="preserve"> 16.3 </t>
  </si>
  <si>
    <t xml:space="preserve"> 86895 </t>
  </si>
  <si>
    <t>BANCADA DE GRANITO CINZA POLIDO, DE 0,50 X 0,60 M, PARA LAVATÓRIO - FORNECIMENTO E INSTALAÇÃO. AF_01/2020</t>
  </si>
  <si>
    <t xml:space="preserve"> 16.4 </t>
  </si>
  <si>
    <t xml:space="preserve"> 86943 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</si>
  <si>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</si>
  <si>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 xml:space="preserve"> 16.5 </t>
  </si>
  <si>
    <t xml:space="preserve"> 86923 </t>
  </si>
  <si>
    <t>TANQUE DE LOUÇA BRANCA SUSPENSO, 18L OU EQUIVALENTE, INCLUSO SIFÃO TIPO GARRAFA EM PVC, VÁLVULA PLÁSTICA E TORNEIRA DE METAL CROMADO PADRÃO POPULAR - FORNECIMENTO E INSTALAÇÃO. AF_01/2020</t>
  </si>
  <si>
    <t xml:space="preserve"> 16.6 </t>
  </si>
  <si>
    <t xml:space="preserve"> 100860 </t>
  </si>
  <si>
    <t>CHUVEIRO ELÉTRICO COMUM CORPO PLÁSTICO, TIPO DUCHA - FORNECIMENTO E INSTALAÇÃO. AF_01/2020</t>
  </si>
  <si>
    <t xml:space="preserve"> 16.7 </t>
  </si>
  <si>
    <t xml:space="preserve"> 100868 </t>
  </si>
  <si>
    <t>BARRA DE APOIO RETA, EM ACO INOX POLIDO, COMPRIMENTO 80 CM,  FIXADA NA PAREDE - FORNECIMENTO E INSTALAÇÃO. AF_01/2020</t>
  </si>
  <si>
    <t xml:space="preserve"> 16.8 </t>
  </si>
  <si>
    <t xml:space="preserve"> 100867 </t>
  </si>
  <si>
    <t>BARRA DE APOIO RETA, EM ACO INOX POLIDO, COMPRIMENTO 70 CM,  FIXADA NA PAREDE - FORNECIMENTO E INSTALAÇÃO. AF_01/2020</t>
  </si>
  <si>
    <t xml:space="preserve"> 16.9 </t>
  </si>
  <si>
    <t xml:space="preserve"> 100866 </t>
  </si>
  <si>
    <t>BARRA DE APOIO RETA, EM ACO INOX POLIDO, COMPRIMENTO 60CM, FIXADA NA PAREDE - FORNECIMENTO E INSTALAÇÃO. AF_01/2020</t>
  </si>
  <si>
    <t xml:space="preserve"> 16.10 </t>
  </si>
  <si>
    <t xml:space="preserve"> 9758 </t>
  </si>
  <si>
    <t>Bancada em aço inox - 304, dimensões 4,00 x 0,65m c/ 02 cubas 62,5x50,5x30cm, rodopia 10cm, concretada, inclusive válvula, sifão cromados, exclusive torneira</t>
  </si>
  <si>
    <t xml:space="preserve"> 16.11 </t>
  </si>
  <si>
    <t xml:space="preserve"> 16.12 </t>
  </si>
  <si>
    <t xml:space="preserve"> 2107 </t>
  </si>
  <si>
    <t>Pia de cozinha com bancada em aço inox, dim 2,00x0,60m, com 01 cuba, sifão cromado, válvula cromada, torneira cromada, concretada e assentada</t>
  </si>
  <si>
    <t xml:space="preserve"> 16.13 </t>
  </si>
  <si>
    <t xml:space="preserve"> 86889 </t>
  </si>
  <si>
    <t>BANCADA DE GRANITO CINZA POLIDO, DE 1,50 X 0,60 M, C/ 2 CUBAS - FORNECIMENTO E INSTALAÇÃO. AF_01/2020</t>
  </si>
  <si>
    <t xml:space="preserve"> 16.14 </t>
  </si>
  <si>
    <t xml:space="preserve"> 490 </t>
  </si>
  <si>
    <t>BANCADA EM GRANITO P/ ATENDIMENTO GUICHÊ (FORNECIMENTO E INSTALAÇÃO) LARGURA 45CM</t>
  </si>
  <si>
    <t xml:space="preserve"> 16.15 </t>
  </si>
  <si>
    <t xml:space="preserve"> 97329 </t>
  </si>
  <si>
    <t>TUBO EM COBRE FLEXÍVEL, DN 1/2", COM ISOLAMENTO, INSTALADO EM RAMAL DE ALIMENTAÇÃO DE AR CONDICIONADO COM CONDENSADORA INDIVIDUAL - FORNECIMENTO E INSTALAÇÃO. AF_12/2015</t>
  </si>
  <si>
    <t xml:space="preserve"> 16.16 </t>
  </si>
  <si>
    <t xml:space="preserve"> 97327 </t>
  </si>
  <si>
    <t>TUBO EM COBRE FLEXÍVEL, DN 1/4", COM ISOLAMENTO, INSTALADO EM RAMAL DE ALIMENTAÇÃO DE AR CONDICIONADO COM CONDENSADORA INDIVIDUAL   FORNECIMENTO E INSTALAÇÃO. AF_12/2015</t>
  </si>
  <si>
    <t xml:space="preserve"> 16.17 </t>
  </si>
  <si>
    <t xml:space="preserve"> 103290 </t>
  </si>
  <si>
    <t>TUBO EM COBRE FLEXÍVEL, DN 3/8", COM ISOLAMENTO, INSTALADO EM FORRO, PARA RAMAL DE ALIMENTAÇÃO DE AR CONDICIONADO, INCLUSO FIXADOR. AF_11/2021_PA</t>
  </si>
  <si>
    <t xml:space="preserve"> 16.18 </t>
  </si>
  <si>
    <t xml:space="preserve"> 5023 </t>
  </si>
  <si>
    <t>Cabo de cobre PP Cordplast 2 x 2,5 mm2, 450/750v - fornecimento</t>
  </si>
  <si>
    <t xml:space="preserve"> 16.19 </t>
  </si>
  <si>
    <t xml:space="preserve"> 00044397 </t>
  </si>
  <si>
    <t>FITA / CINTA AUTOADESIVA ELASTOMERICA PARA VEDACAO, L= 50 MM, E = 3 MM</t>
  </si>
  <si>
    <t xml:space="preserve"> 16.20 </t>
  </si>
  <si>
    <t xml:space="preserve"> 86915 </t>
  </si>
  <si>
    <t>TORNEIRA CROMADA DE MESA, 1/2" OU 3/4", PARA LAVATÓRIO, PADRÃO MÉDIO - FORNECIMENTO E INSTALAÇÃO. AF_01/2020</t>
  </si>
  <si>
    <t xml:space="preserve"> 16.21 </t>
  </si>
  <si>
    <t xml:space="preserve"> 86910 </t>
  </si>
  <si>
    <t>TORNEIRA CROMADA TUBO MÓVEL, DE PAREDE, 1/2" OU 3/4", PARA PIA DE COZINHA, PADRÃO MÉDIO - FORNECIMENTO E INSTALAÇÃO. AF_01/2020</t>
  </si>
  <si>
    <t xml:space="preserve"> 16.22 </t>
  </si>
  <si>
    <t xml:space="preserve"> 12513 </t>
  </si>
  <si>
    <t>Kit de alarme sem fio para WC PNE, composto por botoeira e sirene audiovisual- fornecimento e instalação</t>
  </si>
  <si>
    <t xml:space="preserve"> 16.23 </t>
  </si>
  <si>
    <t xml:space="preserve"> 519 </t>
  </si>
  <si>
    <t>PROTETOR DE IMPACTO PORTA BANHEIRO PCD, EM CHAPA METÁLICA COLADA, FORNECIMENTO E INSTALAÇÃO</t>
  </si>
  <si>
    <t xml:space="preserve"> 16.24 </t>
  </si>
  <si>
    <t xml:space="preserve"> 100874 </t>
  </si>
  <si>
    <t>PUXADOR PARA PCD, FIXADO NA PORTA - FORNECIMENTO E INSTALAÇÃO. AF_01/2020</t>
  </si>
  <si>
    <t xml:space="preserve"> 16.25 </t>
  </si>
  <si>
    <t xml:space="preserve"> 7320 </t>
  </si>
  <si>
    <t>Sinalização para deficientes - placa em braille - em pvc (ps), dim: 23 x 15 cm</t>
  </si>
  <si>
    <t xml:space="preserve"> 16.26 </t>
  </si>
  <si>
    <t xml:space="preserve"> 12476 </t>
  </si>
  <si>
    <t>Box para banheiro em vidro temperado 8 mm, liso, incolor, de correr, em aluminío branco, inclusive ferragens - fornecimento e instalação - Rev.02_10/2021</t>
  </si>
  <si>
    <t xml:space="preserve"> 16.27 </t>
  </si>
  <si>
    <t xml:space="preserve"> 95547 </t>
  </si>
  <si>
    <t>SABONETEIRA PLASTICA TIPO DISPENSER PARA SABONETE LIQUIDO COM RESERVATORIO 800 A 1500 ML, INCLUSO FIXAÇÃO. AF_01/2020</t>
  </si>
  <si>
    <t xml:space="preserve"> 16.28 </t>
  </si>
  <si>
    <t xml:space="preserve"> 12208 </t>
  </si>
  <si>
    <t>Porta papel toalha para papel interfolha 2 ou 3 dobras, injetado com a frenteem plástico ABS branco, com visor frontal para controle de substituição do papel interfolha e fundo em Plástico ABS cinza.</t>
  </si>
  <si>
    <t xml:space="preserve"> 16.29 </t>
  </si>
  <si>
    <t xml:space="preserve"> 95542 </t>
  </si>
  <si>
    <t>PORTA TOALHA ROSTO EM METAL CROMADO, TIPO ARGOLA, INCLUSO FIXAÇÃO. AF_01/2020</t>
  </si>
  <si>
    <t xml:space="preserve"> 16.30 </t>
  </si>
  <si>
    <t xml:space="preserve"> 95543 </t>
  </si>
  <si>
    <t>PORTA TOALHA BANHO EM METAL CROMADO, TIPO BARRA, INCLUSO FIXAÇÃO. AF_01/2020</t>
  </si>
  <si>
    <t xml:space="preserve"> 16.31 </t>
  </si>
  <si>
    <t xml:space="preserve"> 12511 </t>
  </si>
  <si>
    <t>Dispenser, em plástico, para papel higiênico em rolo</t>
  </si>
  <si>
    <t xml:space="preserve"> 16.32 </t>
  </si>
  <si>
    <t xml:space="preserve"> 1889 </t>
  </si>
  <si>
    <t>Espelho plano 4mm</t>
  </si>
  <si>
    <t xml:space="preserve"> 16.33 </t>
  </si>
  <si>
    <t xml:space="preserve"> 2450 </t>
  </si>
  <si>
    <t>Limpeza geral</t>
  </si>
  <si>
    <t xml:space="preserve"> 16.34 </t>
  </si>
  <si>
    <t xml:space="preserve"> 7325 </t>
  </si>
  <si>
    <t>As built. Observação: Contemplar todos os desenhos que sofreram alterações durante a obra.</t>
  </si>
  <si>
    <t xml:space="preserve"> 17 </t>
  </si>
  <si>
    <t>EQUIPAMENTOS</t>
  </si>
  <si>
    <t xml:space="preserve"> 17.1 </t>
  </si>
  <si>
    <t xml:space="preserve"> 103255 </t>
  </si>
  <si>
    <t>AR CONDICIONADO SPLIT ON/OFF, HI-WALL (PAREDE), 24000 BTUS/H, CICLO QUENTE/FRIO - FORNECIMENTO E INSTALAÇÃO. AF_11/2021_PE</t>
  </si>
  <si>
    <t xml:space="preserve"> 17.2 </t>
  </si>
  <si>
    <t xml:space="preserve"> 103246 </t>
  </si>
  <si>
    <t>AR CONDICIONADO SPLIT ON/OFF, HI-WALL (PAREDE), 9000 BTUS/H, CICLO QUENTE/FRIO - FORNECIMENTO E INSTALAÇÃO. AF_11/2021_PE</t>
  </si>
  <si>
    <t xml:space="preserve"> 17.3 </t>
  </si>
  <si>
    <t xml:space="preserve"> 00000226 </t>
  </si>
  <si>
    <t>BEBEDOURO TIPO COLUNA CONJUGADO, 220V, EM AÇO INOX POLIDO</t>
  </si>
  <si>
    <t xml:space="preserve"> 17.4 </t>
  </si>
  <si>
    <t xml:space="preserve"> 00000227 </t>
  </si>
  <si>
    <t>CORTINA DE AR 900MM C/ CONTROLE, 220V</t>
  </si>
  <si>
    <t xml:space="preserve"> 17.5 </t>
  </si>
  <si>
    <t xml:space="preserve"> 00000230 </t>
  </si>
  <si>
    <t>BEBEDOURO INDUSTRIAL 25L, TORNEIRA E JATO + FILTRO</t>
  </si>
  <si>
    <t>Total Por Etapa</t>
  </si>
  <si>
    <t>30 DIAS</t>
  </si>
  <si>
    <t>60 DIAS</t>
  </si>
  <si>
    <t>90 DIAS</t>
  </si>
  <si>
    <t>120 DIAS</t>
  </si>
  <si>
    <t>150 DIAS</t>
  </si>
  <si>
    <t>180 DIAS</t>
  </si>
  <si>
    <t>210 DIAS</t>
  </si>
  <si>
    <t>240 DIAS</t>
  </si>
  <si>
    <t>270 DIAS</t>
  </si>
  <si>
    <t/>
  </si>
  <si>
    <t>Porcentagem Prevista</t>
  </si>
  <si>
    <t>Porcentagem Prevista Acumulado</t>
  </si>
  <si>
    <t>Custo Previsto Acumulado</t>
  </si>
  <si>
    <t>Custo Previsto</t>
  </si>
  <si>
    <t>Valor Total com BDI</t>
  </si>
  <si>
    <t>Letícia Zorzela</t>
  </si>
  <si>
    <t>Fiscal Técnica</t>
  </si>
  <si>
    <t>TOTAL EXECUTADO ATÉ AGOSTO/2025</t>
  </si>
  <si>
    <t>Valor Total</t>
  </si>
  <si>
    <t xml:space="preserve">Valor Total </t>
  </si>
  <si>
    <t xml:space="preserve">TOTAL   </t>
  </si>
  <si>
    <t>REMANESCENTE DE OBRA -     A EXECUTAR</t>
  </si>
  <si>
    <t xml:space="preserve"> SERVIÇOS TOTAIS CONTRATADOS - PREÇO VENCEDOR DA LICITAÇÃO</t>
  </si>
  <si>
    <t>PLANILHA COMPARATIVA SERVIÇOS CONTRATADO X SERVIÇOS EXECUTADOS X SALDO DE SERVIÇOS A EXECUTAR</t>
  </si>
  <si>
    <t>Obra: REFORMA E AMPLIAÇÃO DO REFEITÓRIO CAMPUS JAGUARI</t>
  </si>
  <si>
    <t>Santa Maria, 05 de novembro de 2025.</t>
  </si>
  <si>
    <t>Cronograma Físico e Financeiro - REMANESCENTE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</si>
</sst>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 x14ac:knownFonts="1">
    <font>
      <sz val="11"/>
      <name val="Arial"/>
      <family val="1"/>
    </font>
    <font>
      <sz val="11"/>
      <name val="Arial"/>
      <family val="1"/>
    </font>
    <font>
      <sz val="11"/>
      <name val="Aptos Narrow"/>
      <family val="2"/>
    </font>
    <font>
      <sz val="8"/>
      <name val="Arial"/>
      <family val="1"/>
    </font>
    <font>
      <b/>
      <sz val="11"/>
      <name val="Arial Narrow"/>
      <family val="2"/>
    </font>
    <font>
      <sz val="11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  <font>
      <b/>
      <sz val="11"/>
      <color rgb="FF0070C0"/>
      <name val="Arial Narrow"/>
      <family val="2"/>
    </font>
    <font>
      <sz val="11"/>
      <color rgb="FF0070C0"/>
      <name val="Arial Narrow"/>
      <family val="2"/>
    </font>
    <font>
      <b/>
      <sz val="11"/>
      <color rgb="FF7030A0"/>
      <name val="Arial Narrow"/>
      <family val="2"/>
    </font>
    <font>
      <sz val="11"/>
      <color rgb="FF7030A0"/>
      <name val="Arial Narrow"/>
      <family val="2"/>
    </font>
    <font>
      <b/>
      <sz val="11"/>
      <color rgb="FFC00000"/>
      <name val="Arial Narrow"/>
      <family val="2"/>
    </font>
    <font>
      <sz val="11"/>
      <color rgb="FFC00000"/>
      <name val="Arial Narrow"/>
      <family val="2"/>
    </font>
    <font>
      <b/>
      <sz val="13"/>
      <name val="Arial Narrow"/>
      <family val="2"/>
    </font>
    <font>
      <b/>
      <sz val="13"/>
      <color rgb="FF0070C0"/>
      <name val="Arial Narrow"/>
      <family val="2"/>
    </font>
    <font>
      <sz val="13"/>
      <name val="Arial Narrow"/>
      <family val="2"/>
    </font>
    <font>
      <b/>
      <sz val="13"/>
      <color rgb="FF7030A0"/>
      <name val="Arial Narrow"/>
      <family val="2"/>
    </font>
    <font>
      <b/>
      <sz val="13"/>
      <color rgb="FFC00000"/>
      <name val="Arial Narrow"/>
      <family val="2"/>
    </font>
    <font>
      <b/>
      <sz val="11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2"/>
      <name val="Aptos Narrow"/>
      <family val="2"/>
    </font>
    <font>
      <sz val="12"/>
      <name val="Aptos Narrow"/>
      <family val="2"/>
    </font>
    <font>
      <b/>
      <sz val="12"/>
      <color rgb="FFFF0000"/>
      <name val="Aptos Narrow"/>
      <family val="2"/>
    </font>
    <font>
      <sz val="12"/>
      <color rgb="FFFF0000"/>
      <name val="Aptos Narrow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/>
      <right/>
      <top/>
      <bottom style="thick">
        <color rgb="FFFF55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medium">
        <color indexed="64"/>
      </right>
      <top/>
      <bottom style="thick">
        <color rgb="FFFF5500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rgb="FFCCCCCC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6" fillId="5" borderId="4" xfId="0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right" vertical="top" wrapText="1"/>
    </xf>
    <xf numFmtId="4" fontId="6" fillId="5" borderId="4" xfId="0" applyNumberFormat="1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  <xf numFmtId="0" fontId="7" fillId="10" borderId="9" xfId="0" applyFont="1" applyFill="1" applyBorder="1" applyAlignment="1">
      <alignment horizontal="right" vertical="top" wrapText="1"/>
    </xf>
    <xf numFmtId="0" fontId="7" fillId="9" borderId="8" xfId="0" applyFont="1" applyFill="1" applyBorder="1" applyAlignment="1">
      <alignment horizontal="center" vertical="top" wrapText="1"/>
    </xf>
    <xf numFmtId="4" fontId="7" fillId="11" borderId="10" xfId="0" applyNumberFormat="1" applyFont="1" applyFill="1" applyBorder="1" applyAlignment="1">
      <alignment horizontal="right" vertical="top" wrapText="1"/>
    </xf>
    <xf numFmtId="0" fontId="7" fillId="12" borderId="11" xfId="0" applyFont="1" applyFill="1" applyBorder="1" applyAlignment="1">
      <alignment horizontal="left" vertical="top" wrapText="1"/>
    </xf>
    <xf numFmtId="0" fontId="7" fillId="14" borderId="13" xfId="0" applyFont="1" applyFill="1" applyBorder="1" applyAlignment="1">
      <alignment horizontal="right" vertical="top" wrapText="1"/>
    </xf>
    <xf numFmtId="0" fontId="7" fillId="13" borderId="12" xfId="0" applyFont="1" applyFill="1" applyBorder="1" applyAlignment="1">
      <alignment horizontal="center" vertical="top" wrapText="1"/>
    </xf>
    <xf numFmtId="4" fontId="7" fillId="15" borderId="14" xfId="0" applyNumberFormat="1" applyFont="1" applyFill="1" applyBorder="1" applyAlignment="1">
      <alignment horizontal="right" vertical="top" wrapText="1"/>
    </xf>
    <xf numFmtId="0" fontId="7" fillId="12" borderId="16" xfId="0" applyFont="1" applyFill="1" applyBorder="1" applyAlignment="1">
      <alignment horizontal="left" vertical="top" wrapText="1"/>
    </xf>
    <xf numFmtId="0" fontId="7" fillId="14" borderId="16" xfId="0" applyFont="1" applyFill="1" applyBorder="1" applyAlignment="1">
      <alignment horizontal="right" vertical="top" wrapText="1"/>
    </xf>
    <xf numFmtId="0" fontId="7" fillId="13" borderId="16" xfId="0" applyFont="1" applyFill="1" applyBorder="1" applyAlignment="1">
      <alignment horizontal="center" vertical="top" wrapText="1"/>
    </xf>
    <xf numFmtId="4" fontId="7" fillId="15" borderId="16" xfId="0" applyNumberFormat="1" applyFont="1" applyFill="1" applyBorder="1" applyAlignment="1">
      <alignment horizontal="right" vertical="top" wrapText="1"/>
    </xf>
    <xf numFmtId="4" fontId="4" fillId="0" borderId="0" xfId="0" applyNumberFormat="1" applyFont="1" applyAlignment="1">
      <alignment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11" fillId="0" borderId="0" xfId="0" applyFont="1"/>
    <xf numFmtId="0" fontId="10" fillId="0" borderId="0" xfId="0" applyFont="1" applyAlignment="1">
      <alignment horizontal="center" wrapText="1"/>
    </xf>
    <xf numFmtId="0" fontId="10" fillId="9" borderId="14" xfId="0" applyFont="1" applyFill="1" applyBorder="1" applyAlignment="1">
      <alignment horizontal="center" vertical="top" wrapText="1"/>
    </xf>
    <xf numFmtId="0" fontId="10" fillId="13" borderId="14" xfId="0" applyFont="1" applyFill="1" applyBorder="1" applyAlignment="1">
      <alignment horizontal="center" vertical="top" wrapText="1"/>
    </xf>
    <xf numFmtId="0" fontId="10" fillId="13" borderId="16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top" wrapText="1"/>
    </xf>
    <xf numFmtId="0" fontId="10" fillId="20" borderId="14" xfId="0" applyFont="1" applyFill="1" applyBorder="1" applyAlignment="1">
      <alignment horizontal="center" vertical="center" wrapText="1"/>
    </xf>
    <xf numFmtId="0" fontId="10" fillId="2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18" borderId="3" xfId="0" applyFont="1" applyFill="1" applyBorder="1" applyAlignment="1">
      <alignment horizontal="center" vertical="center" wrapText="1"/>
    </xf>
    <xf numFmtId="0" fontId="8" fillId="18" borderId="14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top" wrapText="1"/>
    </xf>
    <xf numFmtId="0" fontId="8" fillId="11" borderId="14" xfId="0" applyFont="1" applyFill="1" applyBorder="1" applyAlignment="1">
      <alignment horizontal="center" vertical="top" wrapText="1"/>
    </xf>
    <xf numFmtId="0" fontId="8" fillId="15" borderId="14" xfId="0" applyFont="1" applyFill="1" applyBorder="1" applyAlignment="1">
      <alignment horizontal="center" vertical="top" wrapText="1"/>
    </xf>
    <xf numFmtId="0" fontId="8" fillId="15" borderId="16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8" fillId="18" borderId="16" xfId="0" applyFont="1" applyFill="1" applyBorder="1" applyAlignment="1">
      <alignment vertical="center" wrapText="1"/>
    </xf>
    <xf numFmtId="4" fontId="10" fillId="7" borderId="6" xfId="0" applyNumberFormat="1" applyFont="1" applyFill="1" applyBorder="1" applyAlignment="1">
      <alignment horizontal="right" vertical="top" wrapText="1"/>
    </xf>
    <xf numFmtId="4" fontId="11" fillId="11" borderId="10" xfId="0" applyNumberFormat="1" applyFont="1" applyFill="1" applyBorder="1" applyAlignment="1">
      <alignment horizontal="right" vertical="top" wrapText="1"/>
    </xf>
    <xf numFmtId="4" fontId="11" fillId="15" borderId="14" xfId="0" applyNumberFormat="1" applyFont="1" applyFill="1" applyBorder="1" applyAlignment="1">
      <alignment horizontal="right" vertical="top" wrapText="1"/>
    </xf>
    <xf numFmtId="4" fontId="11" fillId="15" borderId="16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2" fillId="19" borderId="14" xfId="0" applyFont="1" applyFill="1" applyBorder="1" applyAlignment="1">
      <alignment horizontal="center" vertical="center" wrapText="1"/>
    </xf>
    <xf numFmtId="0" fontId="12" fillId="19" borderId="3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top" wrapText="1"/>
    </xf>
    <xf numFmtId="4" fontId="12" fillId="7" borderId="6" xfId="0" applyNumberFormat="1" applyFont="1" applyFill="1" applyBorder="1" applyAlignment="1">
      <alignment horizontal="right" vertical="top" wrapText="1"/>
    </xf>
    <xf numFmtId="0" fontId="12" fillId="10" borderId="9" xfId="0" applyFont="1" applyFill="1" applyBorder="1" applyAlignment="1">
      <alignment horizontal="center" vertical="top" wrapText="1"/>
    </xf>
    <xf numFmtId="4" fontId="13" fillId="11" borderId="10" xfId="0" applyNumberFormat="1" applyFont="1" applyFill="1" applyBorder="1" applyAlignment="1">
      <alignment horizontal="right" vertical="top" wrapText="1"/>
    </xf>
    <xf numFmtId="0" fontId="12" fillId="14" borderId="13" xfId="0" applyFont="1" applyFill="1" applyBorder="1" applyAlignment="1">
      <alignment horizontal="center" vertical="top" wrapText="1"/>
    </xf>
    <xf numFmtId="4" fontId="13" fillId="15" borderId="14" xfId="0" applyNumberFormat="1" applyFont="1" applyFill="1" applyBorder="1" applyAlignment="1">
      <alignment horizontal="right" vertical="top" wrapText="1"/>
    </xf>
    <xf numFmtId="0" fontId="12" fillId="14" borderId="16" xfId="0" applyFont="1" applyFill="1" applyBorder="1" applyAlignment="1">
      <alignment horizontal="center" vertical="top" wrapText="1"/>
    </xf>
    <xf numFmtId="4" fontId="13" fillId="15" borderId="16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horizontal="center"/>
    </xf>
    <xf numFmtId="4" fontId="8" fillId="7" borderId="6" xfId="0" applyNumberFormat="1" applyFont="1" applyFill="1" applyBorder="1" applyAlignment="1">
      <alignment horizontal="right" vertical="top" wrapText="1"/>
    </xf>
    <xf numFmtId="4" fontId="9" fillId="11" borderId="10" xfId="0" applyNumberFormat="1" applyFont="1" applyFill="1" applyBorder="1" applyAlignment="1">
      <alignment horizontal="right" vertical="top" wrapText="1"/>
    </xf>
    <xf numFmtId="4" fontId="9" fillId="15" borderId="14" xfId="0" applyNumberFormat="1" applyFont="1" applyFill="1" applyBorder="1" applyAlignment="1">
      <alignment horizontal="right" vertical="top" wrapText="1"/>
    </xf>
    <xf numFmtId="4" fontId="9" fillId="15" borderId="16" xfId="0" applyNumberFormat="1" applyFont="1" applyFill="1" applyBorder="1" applyAlignment="1">
      <alignment horizontal="right" vertical="top" wrapText="1"/>
    </xf>
    <xf numFmtId="0" fontId="4" fillId="0" borderId="15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36" xfId="0" applyFont="1" applyBorder="1" applyAlignment="1">
      <alignment vertical="center" wrapText="1"/>
    </xf>
    <xf numFmtId="0" fontId="14" fillId="16" borderId="15" xfId="0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4" fillId="16" borderId="15" xfId="0" applyFont="1" applyFill="1" applyBorder="1" applyAlignment="1">
      <alignment horizontal="right" vertical="center"/>
    </xf>
    <xf numFmtId="4" fontId="14" fillId="16" borderId="15" xfId="0" applyNumberFormat="1" applyFont="1" applyFill="1" applyBorder="1" applyAlignment="1">
      <alignment horizontal="right" vertical="center" wrapText="1"/>
    </xf>
    <xf numFmtId="4" fontId="15" fillId="16" borderId="15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7" fillId="16" borderId="15" xfId="0" applyFont="1" applyFill="1" applyBorder="1" applyAlignment="1">
      <alignment horizontal="center" vertical="center" wrapText="1"/>
    </xf>
    <xf numFmtId="4" fontId="17" fillId="16" borderId="15" xfId="0" applyNumberFormat="1" applyFont="1" applyFill="1" applyBorder="1" applyAlignment="1">
      <alignment horizontal="right" vertical="center" wrapText="1"/>
    </xf>
    <xf numFmtId="0" fontId="18" fillId="16" borderId="15" xfId="0" applyFont="1" applyFill="1" applyBorder="1" applyAlignment="1">
      <alignment horizontal="center" vertical="center" wrapText="1"/>
    </xf>
    <xf numFmtId="4" fontId="18" fillId="16" borderId="15" xfId="0" applyNumberFormat="1" applyFont="1" applyFill="1" applyBorder="1" applyAlignment="1">
      <alignment horizontal="right" vertical="center" wrapText="1"/>
    </xf>
    <xf numFmtId="0" fontId="19" fillId="17" borderId="30" xfId="0" applyFont="1" applyFill="1" applyBorder="1" applyAlignment="1">
      <alignment horizontal="left" vertical="top" wrapText="1"/>
    </xf>
    <xf numFmtId="0" fontId="19" fillId="17" borderId="31" xfId="0" applyFont="1" applyFill="1" applyBorder="1" applyAlignment="1">
      <alignment horizontal="left" vertical="top" wrapText="1"/>
    </xf>
    <xf numFmtId="0" fontId="19" fillId="17" borderId="31" xfId="0" applyFont="1" applyFill="1" applyBorder="1" applyAlignment="1">
      <alignment horizontal="right" vertical="top" wrapText="1"/>
    </xf>
    <xf numFmtId="0" fontId="19" fillId="17" borderId="32" xfId="0" applyFont="1" applyFill="1" applyBorder="1" applyAlignment="1">
      <alignment horizontal="right" vertical="top" wrapText="1"/>
    </xf>
    <xf numFmtId="10" fontId="2" fillId="0" borderId="0" xfId="0" applyNumberFormat="1" applyFont="1" applyAlignment="1">
      <alignment horizontal="left"/>
    </xf>
    <xf numFmtId="2" fontId="2" fillId="0" borderId="0" xfId="0" applyNumberFormat="1" applyFont="1"/>
    <xf numFmtId="9" fontId="2" fillId="0" borderId="0" xfId="1" applyFont="1"/>
    <xf numFmtId="0" fontId="20" fillId="7" borderId="33" xfId="0" applyFont="1" applyFill="1" applyBorder="1" applyAlignment="1">
      <alignment horizontal="left" vertical="top" wrapText="1"/>
    </xf>
    <xf numFmtId="0" fontId="20" fillId="7" borderId="14" xfId="0" applyFont="1" applyFill="1" applyBorder="1" applyAlignment="1">
      <alignment horizontal="left" vertical="top" wrapText="1"/>
    </xf>
    <xf numFmtId="4" fontId="20" fillId="7" borderId="14" xfId="0" applyNumberFormat="1" applyFont="1" applyFill="1" applyBorder="1" applyAlignment="1">
      <alignment horizontal="right" vertical="top" wrapText="1"/>
    </xf>
    <xf numFmtId="10" fontId="21" fillId="7" borderId="17" xfId="1" applyNumberFormat="1" applyFont="1" applyFill="1" applyBorder="1" applyAlignment="1">
      <alignment horizontal="right" vertical="top" wrapText="1"/>
    </xf>
    <xf numFmtId="10" fontId="21" fillId="7" borderId="34" xfId="1" applyNumberFormat="1" applyFont="1" applyFill="1" applyBorder="1" applyAlignment="1">
      <alignment horizontal="right" vertical="top" wrapText="1"/>
    </xf>
    <xf numFmtId="43" fontId="21" fillId="7" borderId="17" xfId="0" applyNumberFormat="1" applyFont="1" applyFill="1" applyBorder="1" applyAlignment="1">
      <alignment horizontal="right" vertical="top" wrapText="1"/>
    </xf>
    <xf numFmtId="43" fontId="21" fillId="7" borderId="34" xfId="0" applyNumberFormat="1" applyFont="1" applyFill="1" applyBorder="1" applyAlignment="1">
      <alignment horizontal="right" vertical="top" wrapText="1"/>
    </xf>
    <xf numFmtId="0" fontId="20" fillId="7" borderId="14" xfId="0" applyFont="1" applyFill="1" applyBorder="1" applyAlignment="1">
      <alignment horizontal="right" vertical="top" wrapText="1"/>
    </xf>
    <xf numFmtId="0" fontId="20" fillId="7" borderId="35" xfId="0" applyFont="1" applyFill="1" applyBorder="1" applyAlignment="1">
      <alignment horizontal="right" vertical="top" wrapText="1"/>
    </xf>
    <xf numFmtId="0" fontId="20" fillId="7" borderId="0" xfId="0" applyFont="1" applyFill="1" applyAlignment="1">
      <alignment horizontal="right" vertical="top" wrapText="1"/>
    </xf>
    <xf numFmtId="0" fontId="20" fillId="7" borderId="18" xfId="0" applyFont="1" applyFill="1" applyBorder="1" applyAlignment="1">
      <alignment horizontal="left" vertical="top" wrapText="1"/>
    </xf>
    <xf numFmtId="0" fontId="20" fillId="7" borderId="19" xfId="0" applyFont="1" applyFill="1" applyBorder="1" applyAlignment="1">
      <alignment horizontal="left" vertical="top" wrapText="1"/>
    </xf>
    <xf numFmtId="4" fontId="20" fillId="7" borderId="19" xfId="0" applyNumberFormat="1" applyFont="1" applyFill="1" applyBorder="1" applyAlignment="1">
      <alignment horizontal="right" vertical="top" wrapText="1"/>
    </xf>
    <xf numFmtId="0" fontId="20" fillId="7" borderId="19" xfId="0" applyFont="1" applyFill="1" applyBorder="1" applyAlignment="1">
      <alignment horizontal="right" vertical="top" wrapText="1"/>
    </xf>
    <xf numFmtId="43" fontId="21" fillId="7" borderId="20" xfId="0" applyNumberFormat="1" applyFont="1" applyFill="1" applyBorder="1" applyAlignment="1">
      <alignment horizontal="right" vertical="top" wrapText="1"/>
    </xf>
    <xf numFmtId="4" fontId="19" fillId="19" borderId="22" xfId="0" applyNumberFormat="1" applyFont="1" applyFill="1" applyBorder="1" applyAlignment="1">
      <alignment horizontal="left" vertical="top" wrapText="1"/>
    </xf>
    <xf numFmtId="10" fontId="19" fillId="17" borderId="22" xfId="0" applyNumberFormat="1" applyFont="1" applyFill="1" applyBorder="1" applyAlignment="1">
      <alignment horizontal="right" vertical="top" wrapText="1"/>
    </xf>
    <xf numFmtId="10" fontId="19" fillId="17" borderId="23" xfId="0" applyNumberFormat="1" applyFont="1" applyFill="1" applyBorder="1" applyAlignment="1">
      <alignment horizontal="right" vertical="top" wrapText="1"/>
    </xf>
    <xf numFmtId="0" fontId="19" fillId="17" borderId="25" xfId="0" applyFont="1" applyFill="1" applyBorder="1" applyAlignment="1">
      <alignment horizontal="left" vertical="top" wrapText="1"/>
    </xf>
    <xf numFmtId="43" fontId="19" fillId="17" borderId="25" xfId="0" applyNumberFormat="1" applyFont="1" applyFill="1" applyBorder="1" applyAlignment="1">
      <alignment horizontal="right" vertical="top" wrapText="1"/>
    </xf>
    <xf numFmtId="43" fontId="19" fillId="17" borderId="26" xfId="0" applyNumberFormat="1" applyFont="1" applyFill="1" applyBorder="1" applyAlignment="1">
      <alignment horizontal="right" vertical="top" wrapText="1"/>
    </xf>
    <xf numFmtId="10" fontId="19" fillId="17" borderId="25" xfId="0" applyNumberFormat="1" applyFont="1" applyFill="1" applyBorder="1" applyAlignment="1">
      <alignment horizontal="right" vertical="top" wrapText="1"/>
    </xf>
    <xf numFmtId="10" fontId="19" fillId="17" borderId="26" xfId="0" applyNumberFormat="1" applyFont="1" applyFill="1" applyBorder="1" applyAlignment="1">
      <alignment horizontal="right" vertical="top" wrapText="1"/>
    </xf>
    <xf numFmtId="0" fontId="19" fillId="17" borderId="28" xfId="0" applyFont="1" applyFill="1" applyBorder="1" applyAlignment="1">
      <alignment horizontal="left" vertical="top" wrapText="1"/>
    </xf>
    <xf numFmtId="43" fontId="19" fillId="17" borderId="28" xfId="0" applyNumberFormat="1" applyFont="1" applyFill="1" applyBorder="1" applyAlignment="1">
      <alignment horizontal="right" vertical="top" wrapText="1"/>
    </xf>
    <xf numFmtId="43" fontId="19" fillId="17" borderId="29" xfId="0" applyNumberFormat="1" applyFont="1" applyFill="1" applyBorder="1" applyAlignment="1">
      <alignment horizontal="right" vertical="top" wrapText="1"/>
    </xf>
    <xf numFmtId="0" fontId="2" fillId="17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3" fillId="0" borderId="0" xfId="0" applyFont="1"/>
    <xf numFmtId="0" fontId="25" fillId="19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18" borderId="36" xfId="0" applyFont="1" applyFill="1" applyBorder="1" applyAlignment="1">
      <alignment horizontal="center" vertical="center" wrapText="1"/>
    </xf>
    <xf numFmtId="0" fontId="10" fillId="20" borderId="0" xfId="0" applyFont="1" applyFill="1" applyAlignment="1">
      <alignment horizontal="center" vertical="center" wrapText="1"/>
    </xf>
    <xf numFmtId="0" fontId="10" fillId="20" borderId="36" xfId="0" applyFont="1" applyFill="1" applyBorder="1" applyAlignment="1">
      <alignment horizontal="center" vertical="center" wrapText="1"/>
    </xf>
    <xf numFmtId="0" fontId="12" fillId="19" borderId="0" xfId="0" applyFont="1" applyFill="1" applyAlignment="1">
      <alignment horizontal="center" vertical="center" wrapText="1"/>
    </xf>
    <xf numFmtId="0" fontId="12" fillId="19" borderId="36" xfId="0" applyFont="1" applyFill="1" applyBorder="1" applyAlignment="1">
      <alignment horizontal="center" vertical="center" wrapText="1"/>
    </xf>
    <xf numFmtId="0" fontId="8" fillId="18" borderId="2" xfId="0" applyFont="1" applyFill="1" applyBorder="1" applyAlignment="1">
      <alignment horizontal="center" vertical="center" wrapText="1"/>
    </xf>
    <xf numFmtId="0" fontId="8" fillId="18" borderId="1" xfId="0" applyFont="1" applyFill="1" applyBorder="1" applyAlignment="1">
      <alignment horizontal="center" vertical="center" wrapText="1"/>
    </xf>
    <xf numFmtId="0" fontId="19" fillId="17" borderId="24" xfId="0" applyFont="1" applyFill="1" applyBorder="1" applyAlignment="1">
      <alignment horizontal="left" vertical="top" wrapText="1"/>
    </xf>
    <xf numFmtId="0" fontId="19" fillId="17" borderId="25" xfId="0" applyFont="1" applyFill="1" applyBorder="1" applyAlignment="1">
      <alignment horizontal="left" vertical="top" wrapText="1"/>
    </xf>
    <xf numFmtId="0" fontId="19" fillId="17" borderId="27" xfId="0" applyFont="1" applyFill="1" applyBorder="1" applyAlignment="1">
      <alignment horizontal="left" vertical="top" wrapText="1"/>
    </xf>
    <xf numFmtId="0" fontId="19" fillId="17" borderId="28" xfId="0" applyFont="1" applyFill="1" applyBorder="1" applyAlignment="1">
      <alignment horizontal="left" vertical="top" wrapText="1"/>
    </xf>
    <xf numFmtId="0" fontId="22" fillId="17" borderId="0" xfId="0" applyFont="1" applyFill="1" applyAlignment="1">
      <alignment horizontal="right" vertical="top" wrapText="1"/>
    </xf>
    <xf numFmtId="0" fontId="22" fillId="17" borderId="0" xfId="0" applyFont="1" applyFill="1" applyAlignment="1">
      <alignment horizontal="left" vertical="top" wrapText="1"/>
    </xf>
    <xf numFmtId="0" fontId="24" fillId="19" borderId="0" xfId="0" applyFont="1" applyFill="1" applyAlignment="1">
      <alignment horizontal="center" wrapText="1"/>
    </xf>
    <xf numFmtId="0" fontId="25" fillId="19" borderId="0" xfId="0" applyFont="1" applyFill="1"/>
    <xf numFmtId="0" fontId="19" fillId="17" borderId="21" xfId="0" applyFont="1" applyFill="1" applyBorder="1" applyAlignment="1">
      <alignment horizontal="left" vertical="top" wrapText="1"/>
    </xf>
    <xf numFmtId="0" fontId="19" fillId="17" borderId="22" xfId="0" applyFont="1" applyFill="1" applyBorder="1" applyAlignment="1">
      <alignment horizontal="left" vertical="top" wrapText="1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17157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89"/>
  <sheetViews>
    <sheetView tabSelected="1" showOutlineSymbols="0" showWhiteSpace="0" zoomScaleNormal="100" workbookViewId="0">
      <pane xSplit="5" ySplit="5" topLeftCell="F257" activePane="bottomRight" state="frozen"/>
      <selection pane="topRight" activeCell="F1" sqref="F1"/>
      <selection pane="bottomLeft" activeCell="A6" sqref="A6"/>
      <selection pane="bottomRight" activeCell="R3" sqref="R3:S5"/>
    </sheetView>
  </sheetViews>
  <sheetFormatPr defaultRowHeight="13.8" x14ac:dyDescent="0.25"/>
  <cols>
    <col min="1" max="1" width="5.296875" style="6" customWidth="1"/>
    <col min="2" max="2" width="10" style="3" hidden="1" customWidth="1"/>
    <col min="3" max="3" width="6.3984375" style="3" hidden="1" customWidth="1"/>
    <col min="4" max="4" width="64.296875" style="3" customWidth="1"/>
    <col min="5" max="5" width="4.296875" style="3" customWidth="1"/>
    <col min="6" max="6" width="6.796875" style="53" customWidth="1"/>
    <col min="7" max="10" width="8.69921875" style="3" customWidth="1"/>
    <col min="11" max="12" width="9.59765625" style="3" customWidth="1"/>
    <col min="13" max="13" width="9.59765625" style="33" customWidth="1"/>
    <col min="14" max="14" width="2.19921875" style="3" customWidth="1"/>
    <col min="15" max="15" width="9.69921875" style="41" customWidth="1"/>
    <col min="16" max="16" width="12" style="36" customWidth="1"/>
    <col min="17" max="17" width="2.796875" style="3" customWidth="1"/>
    <col min="18" max="18" width="11.796875" style="72" customWidth="1"/>
    <col min="19" max="19" width="12" style="73" customWidth="1"/>
    <col min="20" max="16384" width="8.796875" style="3"/>
  </cols>
  <sheetData>
    <row r="1" spans="1:19" s="7" customFormat="1" ht="25.2" customHeight="1" x14ac:dyDescent="0.25">
      <c r="A1" s="81"/>
      <c r="B1" s="81"/>
      <c r="C1" s="81"/>
      <c r="D1" s="137" t="s">
        <v>819</v>
      </c>
      <c r="E1" s="137"/>
      <c r="F1" s="137"/>
      <c r="G1" s="137"/>
      <c r="H1" s="137"/>
      <c r="I1" s="137"/>
      <c r="J1" s="137"/>
      <c r="K1" s="137"/>
      <c r="L1" s="137"/>
      <c r="M1" s="32"/>
      <c r="O1" s="42"/>
      <c r="P1" s="35"/>
      <c r="R1" s="60"/>
      <c r="S1" s="60"/>
    </row>
    <row r="2" spans="1:19" s="7" customFormat="1" ht="25.2" customHeight="1" x14ac:dyDescent="0.25">
      <c r="A2" s="81"/>
      <c r="B2" s="81"/>
      <c r="C2" s="81"/>
      <c r="F2" s="80" t="s">
        <v>818</v>
      </c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s="7" customFormat="1" ht="25.2" customHeight="1" x14ac:dyDescent="0.25">
      <c r="A3" s="82"/>
      <c r="B3" s="82"/>
      <c r="C3" s="82"/>
      <c r="D3" s="82"/>
      <c r="E3" s="82"/>
      <c r="F3" s="138" t="s">
        <v>817</v>
      </c>
      <c r="G3" s="138"/>
      <c r="H3" s="138"/>
      <c r="I3" s="138"/>
      <c r="J3" s="138"/>
      <c r="K3" s="138"/>
      <c r="L3" s="138"/>
      <c r="M3" s="138"/>
      <c r="O3" s="139" t="s">
        <v>812</v>
      </c>
      <c r="P3" s="139"/>
      <c r="R3" s="141" t="s">
        <v>816</v>
      </c>
      <c r="S3" s="141"/>
    </row>
    <row r="4" spans="1:19" s="4" customFormat="1" x14ac:dyDescent="0.25">
      <c r="A4" s="134" t="s">
        <v>0</v>
      </c>
      <c r="B4" s="135" t="s">
        <v>1</v>
      </c>
      <c r="C4" s="134" t="s">
        <v>2</v>
      </c>
      <c r="D4" s="134" t="s">
        <v>3</v>
      </c>
      <c r="E4" s="136" t="s">
        <v>4</v>
      </c>
      <c r="F4" s="48" t="s">
        <v>5</v>
      </c>
      <c r="G4" s="54" t="s">
        <v>6</v>
      </c>
      <c r="H4" s="143" t="s">
        <v>7</v>
      </c>
      <c r="I4" s="144"/>
      <c r="J4" s="144"/>
      <c r="K4" s="143" t="s">
        <v>809</v>
      </c>
      <c r="L4" s="144"/>
      <c r="M4" s="144"/>
      <c r="O4" s="140"/>
      <c r="P4" s="140"/>
      <c r="R4" s="142"/>
      <c r="S4" s="142"/>
    </row>
    <row r="5" spans="1:19" s="4" customFormat="1" x14ac:dyDescent="0.25">
      <c r="A5" s="135"/>
      <c r="B5" s="135"/>
      <c r="C5" s="135"/>
      <c r="D5" s="135"/>
      <c r="E5" s="135"/>
      <c r="F5" s="48"/>
      <c r="G5" s="54"/>
      <c r="H5" s="47" t="s">
        <v>9</v>
      </c>
      <c r="I5" s="47" t="s">
        <v>10</v>
      </c>
      <c r="J5" s="47" t="s">
        <v>8</v>
      </c>
      <c r="K5" s="47" t="s">
        <v>9</v>
      </c>
      <c r="L5" s="47" t="s">
        <v>10</v>
      </c>
      <c r="M5" s="47" t="s">
        <v>8</v>
      </c>
      <c r="O5" s="44" t="s">
        <v>5</v>
      </c>
      <c r="P5" s="45" t="s">
        <v>814</v>
      </c>
      <c r="R5" s="61" t="s">
        <v>5</v>
      </c>
      <c r="S5" s="62" t="s">
        <v>813</v>
      </c>
    </row>
    <row r="6" spans="1:19" s="5" customFormat="1" x14ac:dyDescent="0.25">
      <c r="A6" s="10" t="s">
        <v>11</v>
      </c>
      <c r="B6" s="10"/>
      <c r="C6" s="10"/>
      <c r="D6" s="10" t="s">
        <v>12</v>
      </c>
      <c r="E6" s="10"/>
      <c r="F6" s="49"/>
      <c r="G6" s="11"/>
      <c r="H6" s="10"/>
      <c r="I6" s="10"/>
      <c r="J6" s="10"/>
      <c r="K6" s="12">
        <f>SUM(K7:K9)</f>
        <v>16475.36</v>
      </c>
      <c r="L6" s="12">
        <f>SUM(L7:L9)</f>
        <v>26884.080000000002</v>
      </c>
      <c r="M6" s="76">
        <f t="shared" ref="M6:M71" si="0">L6+K6</f>
        <v>43359.44</v>
      </c>
      <c r="O6" s="43"/>
      <c r="P6" s="55">
        <v>1353.8</v>
      </c>
      <c r="R6" s="63"/>
      <c r="S6" s="64">
        <v>42005.64</v>
      </c>
    </row>
    <row r="7" spans="1:19" s="6" customFormat="1" x14ac:dyDescent="0.25">
      <c r="A7" s="13" t="s">
        <v>13</v>
      </c>
      <c r="B7" s="14" t="s">
        <v>14</v>
      </c>
      <c r="C7" s="13" t="s">
        <v>15</v>
      </c>
      <c r="D7" s="13" t="s">
        <v>16</v>
      </c>
      <c r="E7" s="15" t="s">
        <v>17</v>
      </c>
      <c r="F7" s="50">
        <v>50</v>
      </c>
      <c r="G7" s="16">
        <v>105.96</v>
      </c>
      <c r="H7" s="16">
        <v>50.34</v>
      </c>
      <c r="I7" s="16">
        <v>82.14</v>
      </c>
      <c r="J7" s="16">
        <f t="shared" ref="J7:J70" si="1">H7+I7</f>
        <v>132.48000000000002</v>
      </c>
      <c r="K7" s="16">
        <f>H7*F7</f>
        <v>2517</v>
      </c>
      <c r="L7" s="16">
        <f>I7*F7</f>
        <v>4107</v>
      </c>
      <c r="M7" s="77">
        <f>L7+K7</f>
        <v>6624</v>
      </c>
      <c r="O7" s="38"/>
      <c r="P7" s="56">
        <v>0</v>
      </c>
      <c r="R7" s="65">
        <v>50</v>
      </c>
      <c r="S7" s="66">
        <v>6624</v>
      </c>
    </row>
    <row r="8" spans="1:19" s="6" customFormat="1" x14ac:dyDescent="0.25">
      <c r="A8" s="13" t="s">
        <v>18</v>
      </c>
      <c r="B8" s="14" t="s">
        <v>19</v>
      </c>
      <c r="C8" s="13" t="s">
        <v>15</v>
      </c>
      <c r="D8" s="13" t="s">
        <v>20</v>
      </c>
      <c r="E8" s="15" t="s">
        <v>17</v>
      </c>
      <c r="F8" s="50">
        <v>500</v>
      </c>
      <c r="G8" s="16">
        <v>54.14</v>
      </c>
      <c r="H8" s="16">
        <v>25.72</v>
      </c>
      <c r="I8" s="16">
        <v>41.97</v>
      </c>
      <c r="J8" s="16">
        <f t="shared" si="1"/>
        <v>67.69</v>
      </c>
      <c r="K8" s="16">
        <f>H8*F8</f>
        <v>12860</v>
      </c>
      <c r="L8" s="16">
        <f>I8*F8</f>
        <v>20985</v>
      </c>
      <c r="M8" s="77">
        <f t="shared" si="0"/>
        <v>33845</v>
      </c>
      <c r="O8" s="38">
        <v>20</v>
      </c>
      <c r="P8" s="56">
        <v>1353.8</v>
      </c>
      <c r="R8" s="65">
        <v>480</v>
      </c>
      <c r="S8" s="66">
        <v>32491.199999999997</v>
      </c>
    </row>
    <row r="9" spans="1:19" s="6" customFormat="1" ht="27.6" x14ac:dyDescent="0.25">
      <c r="A9" s="13" t="s">
        <v>21</v>
      </c>
      <c r="B9" s="14" t="s">
        <v>22</v>
      </c>
      <c r="C9" s="13" t="s">
        <v>15</v>
      </c>
      <c r="D9" s="13" t="s">
        <v>23</v>
      </c>
      <c r="E9" s="15" t="s">
        <v>24</v>
      </c>
      <c r="F9" s="50">
        <v>6</v>
      </c>
      <c r="G9" s="16">
        <v>385.3</v>
      </c>
      <c r="H9" s="16">
        <v>183.06</v>
      </c>
      <c r="I9" s="16">
        <v>298.68</v>
      </c>
      <c r="J9" s="16">
        <f t="shared" si="1"/>
        <v>481.74</v>
      </c>
      <c r="K9" s="16">
        <f>H9*F9</f>
        <v>1098.3600000000001</v>
      </c>
      <c r="L9" s="16">
        <f>I9*F9</f>
        <v>1792.08</v>
      </c>
      <c r="M9" s="77">
        <f t="shared" si="0"/>
        <v>2890.44</v>
      </c>
      <c r="O9" s="38"/>
      <c r="P9" s="56">
        <v>0</v>
      </c>
      <c r="R9" s="65">
        <v>6</v>
      </c>
      <c r="S9" s="66">
        <v>2890.44</v>
      </c>
    </row>
    <row r="10" spans="1:19" s="5" customFormat="1" x14ac:dyDescent="0.25">
      <c r="A10" s="10" t="s">
        <v>25</v>
      </c>
      <c r="B10" s="10"/>
      <c r="C10" s="10"/>
      <c r="D10" s="10" t="s">
        <v>26</v>
      </c>
      <c r="E10" s="10"/>
      <c r="F10" s="49"/>
      <c r="G10" s="11"/>
      <c r="H10" s="10"/>
      <c r="I10" s="10"/>
      <c r="J10" s="10">
        <f t="shared" si="1"/>
        <v>0</v>
      </c>
      <c r="K10" s="12">
        <f>SUM(K11:K19)</f>
        <v>5309.1706999999997</v>
      </c>
      <c r="L10" s="12">
        <f>SUM(L11:L19)</f>
        <v>8660.2644999999993</v>
      </c>
      <c r="M10" s="76">
        <f t="shared" si="0"/>
        <v>13969.4352</v>
      </c>
      <c r="O10" s="43"/>
      <c r="P10" s="55">
        <v>8048.2447000000002</v>
      </c>
      <c r="R10" s="63"/>
      <c r="S10" s="64">
        <v>5921.1905000000006</v>
      </c>
    </row>
    <row r="11" spans="1:19" s="6" customFormat="1" x14ac:dyDescent="0.25">
      <c r="A11" s="13" t="s">
        <v>27</v>
      </c>
      <c r="B11" s="14" t="s">
        <v>28</v>
      </c>
      <c r="C11" s="13" t="s">
        <v>29</v>
      </c>
      <c r="D11" s="13" t="s">
        <v>30</v>
      </c>
      <c r="E11" s="15" t="s">
        <v>24</v>
      </c>
      <c r="F11" s="50">
        <v>18</v>
      </c>
      <c r="G11" s="16">
        <v>201.62</v>
      </c>
      <c r="H11" s="16">
        <v>95.79</v>
      </c>
      <c r="I11" s="16">
        <v>156.30000000000001</v>
      </c>
      <c r="J11" s="16">
        <f t="shared" si="1"/>
        <v>252.09000000000003</v>
      </c>
      <c r="K11" s="16">
        <f t="shared" ref="K11:K19" si="2">H11*F11</f>
        <v>1724.22</v>
      </c>
      <c r="L11" s="16">
        <f t="shared" ref="L11:L19" si="3">I11*F11</f>
        <v>2813.4</v>
      </c>
      <c r="M11" s="77">
        <f t="shared" si="0"/>
        <v>4537.62</v>
      </c>
      <c r="O11" s="38">
        <v>15.120000000000001</v>
      </c>
      <c r="P11" s="56">
        <v>3811.6008000000002</v>
      </c>
      <c r="R11" s="65">
        <v>2.879999999999999</v>
      </c>
      <c r="S11" s="66">
        <v>726.01919999999984</v>
      </c>
    </row>
    <row r="12" spans="1:19" s="6" customFormat="1" ht="27.6" x14ac:dyDescent="0.25">
      <c r="A12" s="13" t="s">
        <v>31</v>
      </c>
      <c r="B12" s="14" t="s">
        <v>32</v>
      </c>
      <c r="C12" s="13" t="s">
        <v>15</v>
      </c>
      <c r="D12" s="13" t="s">
        <v>33</v>
      </c>
      <c r="E12" s="15" t="s">
        <v>34</v>
      </c>
      <c r="F12" s="50">
        <v>60</v>
      </c>
      <c r="G12" s="16">
        <v>47.94</v>
      </c>
      <c r="H12" s="16">
        <v>22.78</v>
      </c>
      <c r="I12" s="16">
        <v>37.17</v>
      </c>
      <c r="J12" s="16">
        <f t="shared" si="1"/>
        <v>59.95</v>
      </c>
      <c r="K12" s="16">
        <f t="shared" si="2"/>
        <v>1366.8000000000002</v>
      </c>
      <c r="L12" s="16">
        <f t="shared" si="3"/>
        <v>2230.2000000000003</v>
      </c>
      <c r="M12" s="77">
        <f t="shared" si="0"/>
        <v>3597.0000000000005</v>
      </c>
      <c r="O12" s="38"/>
      <c r="P12" s="56">
        <v>0</v>
      </c>
      <c r="R12" s="65">
        <v>60</v>
      </c>
      <c r="S12" s="66">
        <v>3597.0000000000005</v>
      </c>
    </row>
    <row r="13" spans="1:19" s="6" customFormat="1" x14ac:dyDescent="0.25">
      <c r="A13" s="13" t="s">
        <v>35</v>
      </c>
      <c r="B13" s="14" t="s">
        <v>36</v>
      </c>
      <c r="C13" s="13" t="s">
        <v>15</v>
      </c>
      <c r="D13" s="13" t="s">
        <v>37</v>
      </c>
      <c r="E13" s="15" t="s">
        <v>24</v>
      </c>
      <c r="F13" s="50">
        <v>375</v>
      </c>
      <c r="G13" s="16">
        <v>0.13</v>
      </c>
      <c r="H13" s="16">
        <v>0.06</v>
      </c>
      <c r="I13" s="16">
        <v>0.1</v>
      </c>
      <c r="J13" s="16">
        <f t="shared" si="1"/>
        <v>0.16</v>
      </c>
      <c r="K13" s="16">
        <f t="shared" si="2"/>
        <v>22.5</v>
      </c>
      <c r="L13" s="16">
        <f t="shared" si="3"/>
        <v>37.5</v>
      </c>
      <c r="M13" s="77">
        <f t="shared" si="0"/>
        <v>60</v>
      </c>
      <c r="O13" s="38"/>
      <c r="P13" s="56">
        <v>0</v>
      </c>
      <c r="R13" s="65">
        <v>375</v>
      </c>
      <c r="S13" s="66">
        <v>60</v>
      </c>
    </row>
    <row r="14" spans="1:19" s="6" customFormat="1" ht="27.6" x14ac:dyDescent="0.25">
      <c r="A14" s="13" t="s">
        <v>38</v>
      </c>
      <c r="B14" s="14" t="s">
        <v>39</v>
      </c>
      <c r="C14" s="13" t="s">
        <v>15</v>
      </c>
      <c r="D14" s="13" t="s">
        <v>40</v>
      </c>
      <c r="E14" s="15" t="s">
        <v>41</v>
      </c>
      <c r="F14" s="50">
        <v>6</v>
      </c>
      <c r="G14" s="16">
        <v>65.17</v>
      </c>
      <c r="H14" s="16">
        <v>30.96</v>
      </c>
      <c r="I14" s="16">
        <v>50.52</v>
      </c>
      <c r="J14" s="16">
        <f t="shared" si="1"/>
        <v>81.48</v>
      </c>
      <c r="K14" s="16">
        <f t="shared" si="2"/>
        <v>185.76</v>
      </c>
      <c r="L14" s="16">
        <f t="shared" si="3"/>
        <v>303.12</v>
      </c>
      <c r="M14" s="77">
        <f t="shared" si="0"/>
        <v>488.88</v>
      </c>
      <c r="O14" s="38"/>
      <c r="P14" s="56">
        <v>0</v>
      </c>
      <c r="R14" s="65">
        <v>6</v>
      </c>
      <c r="S14" s="66">
        <v>488.88</v>
      </c>
    </row>
    <row r="15" spans="1:19" s="6" customFormat="1" ht="27.6" x14ac:dyDescent="0.25">
      <c r="A15" s="13" t="s">
        <v>42</v>
      </c>
      <c r="B15" s="14" t="s">
        <v>43</v>
      </c>
      <c r="C15" s="13" t="s">
        <v>15</v>
      </c>
      <c r="D15" s="13" t="s">
        <v>44</v>
      </c>
      <c r="E15" s="15" t="s">
        <v>45</v>
      </c>
      <c r="F15" s="50">
        <v>4.33</v>
      </c>
      <c r="G15" s="16">
        <v>50.71</v>
      </c>
      <c r="H15" s="16">
        <v>24.09</v>
      </c>
      <c r="I15" s="16">
        <v>39.31</v>
      </c>
      <c r="J15" s="16">
        <f t="shared" si="1"/>
        <v>63.400000000000006</v>
      </c>
      <c r="K15" s="16">
        <f t="shared" si="2"/>
        <v>104.30970000000001</v>
      </c>
      <c r="L15" s="16">
        <f t="shared" si="3"/>
        <v>170.2123</v>
      </c>
      <c r="M15" s="77">
        <f t="shared" si="0"/>
        <v>274.52199999999999</v>
      </c>
      <c r="O15" s="38">
        <v>3.464</v>
      </c>
      <c r="P15" s="56">
        <v>219.61759999999998</v>
      </c>
      <c r="R15" s="65">
        <v>0.8660000000000001</v>
      </c>
      <c r="S15" s="66">
        <v>54.90440000000001</v>
      </c>
    </row>
    <row r="16" spans="1:19" s="6" customFormat="1" ht="27.6" x14ac:dyDescent="0.25">
      <c r="A16" s="13" t="s">
        <v>46</v>
      </c>
      <c r="B16" s="14" t="s">
        <v>47</v>
      </c>
      <c r="C16" s="13" t="s">
        <v>15</v>
      </c>
      <c r="D16" s="13" t="s">
        <v>48</v>
      </c>
      <c r="E16" s="15" t="s">
        <v>24</v>
      </c>
      <c r="F16" s="50">
        <v>360</v>
      </c>
      <c r="G16" s="16">
        <v>7.02</v>
      </c>
      <c r="H16" s="16">
        <v>3.34</v>
      </c>
      <c r="I16" s="16">
        <v>5.44</v>
      </c>
      <c r="J16" s="16">
        <f t="shared" si="1"/>
        <v>8.7800000000000011</v>
      </c>
      <c r="K16" s="16">
        <f t="shared" si="2"/>
        <v>1202.3999999999999</v>
      </c>
      <c r="L16" s="16">
        <f t="shared" si="3"/>
        <v>1958.4</v>
      </c>
      <c r="M16" s="77">
        <f t="shared" si="0"/>
        <v>3160.8</v>
      </c>
      <c r="O16" s="38">
        <v>288</v>
      </c>
      <c r="P16" s="56">
        <v>2528.64</v>
      </c>
      <c r="R16" s="65">
        <v>72</v>
      </c>
      <c r="S16" s="66">
        <v>632.16</v>
      </c>
    </row>
    <row r="17" spans="1:19" s="6" customFormat="1" ht="27.6" x14ac:dyDescent="0.25">
      <c r="A17" s="13" t="s">
        <v>49</v>
      </c>
      <c r="B17" s="14" t="s">
        <v>50</v>
      </c>
      <c r="C17" s="13" t="s">
        <v>15</v>
      </c>
      <c r="D17" s="13" t="s">
        <v>51</v>
      </c>
      <c r="E17" s="15" t="s">
        <v>45</v>
      </c>
      <c r="F17" s="50">
        <v>11</v>
      </c>
      <c r="G17" s="16">
        <v>110.36</v>
      </c>
      <c r="H17" s="16">
        <v>52.43</v>
      </c>
      <c r="I17" s="16">
        <v>85.55</v>
      </c>
      <c r="J17" s="16">
        <f t="shared" si="1"/>
        <v>137.97999999999999</v>
      </c>
      <c r="K17" s="16">
        <f t="shared" si="2"/>
        <v>576.73</v>
      </c>
      <c r="L17" s="16">
        <f t="shared" si="3"/>
        <v>941.05</v>
      </c>
      <c r="M17" s="77">
        <f t="shared" si="0"/>
        <v>1517.78</v>
      </c>
      <c r="O17" s="38">
        <v>8.8000000000000007</v>
      </c>
      <c r="P17" s="56">
        <v>1214.2240000000002</v>
      </c>
      <c r="R17" s="65">
        <v>2.1999999999999993</v>
      </c>
      <c r="S17" s="66">
        <v>303.55599999999987</v>
      </c>
    </row>
    <row r="18" spans="1:19" s="6" customFormat="1" x14ac:dyDescent="0.25">
      <c r="A18" s="13" t="s">
        <v>52</v>
      </c>
      <c r="B18" s="14" t="s">
        <v>53</v>
      </c>
      <c r="C18" s="13" t="s">
        <v>54</v>
      </c>
      <c r="D18" s="13" t="s">
        <v>55</v>
      </c>
      <c r="E18" s="15" t="s">
        <v>56</v>
      </c>
      <c r="F18" s="50">
        <v>3.57</v>
      </c>
      <c r="G18" s="16">
        <v>29.89</v>
      </c>
      <c r="H18" s="16">
        <v>14.2</v>
      </c>
      <c r="I18" s="16">
        <v>23.17</v>
      </c>
      <c r="J18" s="16">
        <f t="shared" si="1"/>
        <v>37.370000000000005</v>
      </c>
      <c r="K18" s="16">
        <f t="shared" si="2"/>
        <v>50.693999999999996</v>
      </c>
      <c r="L18" s="16">
        <f t="shared" si="3"/>
        <v>82.716899999999995</v>
      </c>
      <c r="M18" s="77">
        <f t="shared" si="0"/>
        <v>133.4109</v>
      </c>
      <c r="O18" s="38">
        <v>2</v>
      </c>
      <c r="P18" s="56">
        <v>74.740000000000009</v>
      </c>
      <c r="R18" s="65">
        <v>1.5699999999999998</v>
      </c>
      <c r="S18" s="66">
        <v>58.670899999999996</v>
      </c>
    </row>
    <row r="19" spans="1:19" s="6" customFormat="1" x14ac:dyDescent="0.25">
      <c r="A19" s="13" t="s">
        <v>57</v>
      </c>
      <c r="B19" s="14" t="s">
        <v>58</v>
      </c>
      <c r="C19" s="13" t="s">
        <v>54</v>
      </c>
      <c r="D19" s="13" t="s">
        <v>59</v>
      </c>
      <c r="E19" s="15" t="s">
        <v>56</v>
      </c>
      <c r="F19" s="50">
        <v>10.67</v>
      </c>
      <c r="G19" s="16">
        <v>14.95</v>
      </c>
      <c r="H19" s="16">
        <v>7.1</v>
      </c>
      <c r="I19" s="16">
        <v>11.59</v>
      </c>
      <c r="J19" s="16">
        <f t="shared" si="1"/>
        <v>18.689999999999998</v>
      </c>
      <c r="K19" s="16">
        <f t="shared" si="2"/>
        <v>75.756999999999991</v>
      </c>
      <c r="L19" s="16">
        <f t="shared" si="3"/>
        <v>123.6653</v>
      </c>
      <c r="M19" s="77">
        <f t="shared" si="0"/>
        <v>199.42230000000001</v>
      </c>
      <c r="O19" s="38">
        <v>10.67</v>
      </c>
      <c r="P19" s="56">
        <v>199.42230000000001</v>
      </c>
      <c r="R19" s="65">
        <v>0</v>
      </c>
      <c r="S19" s="66">
        <v>0</v>
      </c>
    </row>
    <row r="20" spans="1:19" s="5" customFormat="1" x14ac:dyDescent="0.25">
      <c r="A20" s="10" t="s">
        <v>60</v>
      </c>
      <c r="B20" s="10"/>
      <c r="C20" s="10"/>
      <c r="D20" s="10" t="s">
        <v>61</v>
      </c>
      <c r="E20" s="10"/>
      <c r="F20" s="49"/>
      <c r="G20" s="11"/>
      <c r="H20" s="10"/>
      <c r="I20" s="10"/>
      <c r="J20" s="10">
        <f t="shared" si="1"/>
        <v>0</v>
      </c>
      <c r="K20" s="12">
        <f>SUM(K22:K40)</f>
        <v>23060.632550000006</v>
      </c>
      <c r="L20" s="12">
        <f>SUM(L22:L40)</f>
        <v>37628.229100000004</v>
      </c>
      <c r="M20" s="76">
        <f t="shared" si="0"/>
        <v>60688.861650000006</v>
      </c>
      <c r="O20" s="43"/>
      <c r="P20" s="55">
        <v>8431.0920000000006</v>
      </c>
      <c r="R20" s="63"/>
      <c r="S20" s="64">
        <v>52257.769650000002</v>
      </c>
    </row>
    <row r="21" spans="1:19" s="5" customFormat="1" x14ac:dyDescent="0.25">
      <c r="A21" s="10" t="s">
        <v>62</v>
      </c>
      <c r="B21" s="10"/>
      <c r="C21" s="10"/>
      <c r="D21" s="10" t="s">
        <v>63</v>
      </c>
      <c r="E21" s="10"/>
      <c r="F21" s="49"/>
      <c r="G21" s="11"/>
      <c r="H21" s="10"/>
      <c r="I21" s="10"/>
      <c r="J21" s="10">
        <f t="shared" si="1"/>
        <v>0</v>
      </c>
      <c r="K21" s="10">
        <f t="shared" ref="K21:K40" si="4">H21*F21</f>
        <v>0</v>
      </c>
      <c r="L21" s="10">
        <f t="shared" ref="L21:L40" si="5">I21*F21</f>
        <v>0</v>
      </c>
      <c r="M21" s="76">
        <f t="shared" si="0"/>
        <v>0</v>
      </c>
      <c r="O21" s="43"/>
      <c r="P21" s="55">
        <v>0</v>
      </c>
      <c r="R21" s="63"/>
      <c r="S21" s="64">
        <v>0</v>
      </c>
    </row>
    <row r="22" spans="1:19" s="6" customFormat="1" ht="27.6" x14ac:dyDescent="0.25">
      <c r="A22" s="13" t="s">
        <v>64</v>
      </c>
      <c r="B22" s="14" t="s">
        <v>65</v>
      </c>
      <c r="C22" s="13" t="s">
        <v>15</v>
      </c>
      <c r="D22" s="13" t="s">
        <v>66</v>
      </c>
      <c r="E22" s="15" t="s">
        <v>45</v>
      </c>
      <c r="F22" s="50">
        <v>20</v>
      </c>
      <c r="G22" s="16">
        <v>76.430000000000007</v>
      </c>
      <c r="H22" s="16">
        <v>36.32</v>
      </c>
      <c r="I22" s="16">
        <v>59.25</v>
      </c>
      <c r="J22" s="16">
        <f t="shared" si="1"/>
        <v>95.57</v>
      </c>
      <c r="K22" s="16">
        <f t="shared" si="4"/>
        <v>726.4</v>
      </c>
      <c r="L22" s="16">
        <f t="shared" si="5"/>
        <v>1185</v>
      </c>
      <c r="M22" s="77">
        <f t="shared" si="0"/>
        <v>1911.4</v>
      </c>
      <c r="O22" s="38"/>
      <c r="P22" s="56">
        <v>0</v>
      </c>
      <c r="R22" s="65">
        <v>20</v>
      </c>
      <c r="S22" s="66">
        <v>1911.4</v>
      </c>
    </row>
    <row r="23" spans="1:19" s="6" customFormat="1" ht="27.6" x14ac:dyDescent="0.25">
      <c r="A23" s="13" t="s">
        <v>67</v>
      </c>
      <c r="B23" s="14" t="s">
        <v>68</v>
      </c>
      <c r="C23" s="13" t="s">
        <v>15</v>
      </c>
      <c r="D23" s="13" t="s">
        <v>69</v>
      </c>
      <c r="E23" s="15" t="s">
        <v>45</v>
      </c>
      <c r="F23" s="50">
        <v>24</v>
      </c>
      <c r="G23" s="16">
        <v>3.94</v>
      </c>
      <c r="H23" s="16">
        <v>1.87</v>
      </c>
      <c r="I23" s="16">
        <v>3.06</v>
      </c>
      <c r="J23" s="16">
        <f t="shared" si="1"/>
        <v>4.93</v>
      </c>
      <c r="K23" s="16">
        <f t="shared" si="4"/>
        <v>44.88</v>
      </c>
      <c r="L23" s="16">
        <f t="shared" si="5"/>
        <v>73.44</v>
      </c>
      <c r="M23" s="77">
        <f t="shared" si="0"/>
        <v>118.32</v>
      </c>
      <c r="O23" s="38"/>
      <c r="P23" s="56">
        <v>0</v>
      </c>
      <c r="R23" s="65">
        <v>24</v>
      </c>
      <c r="S23" s="66">
        <v>118.32</v>
      </c>
    </row>
    <row r="24" spans="1:19" s="6" customFormat="1" ht="55.2" x14ac:dyDescent="0.25">
      <c r="A24" s="13" t="s">
        <v>70</v>
      </c>
      <c r="B24" s="14" t="s">
        <v>71</v>
      </c>
      <c r="C24" s="13" t="s">
        <v>15</v>
      </c>
      <c r="D24" s="13" t="s">
        <v>72</v>
      </c>
      <c r="E24" s="15" t="s">
        <v>45</v>
      </c>
      <c r="F24" s="50">
        <v>26</v>
      </c>
      <c r="G24" s="16">
        <v>12.15</v>
      </c>
      <c r="H24" s="16">
        <v>5.77</v>
      </c>
      <c r="I24" s="16">
        <v>9.42</v>
      </c>
      <c r="J24" s="16">
        <f t="shared" si="1"/>
        <v>15.19</v>
      </c>
      <c r="K24" s="16">
        <f t="shared" si="4"/>
        <v>150.01999999999998</v>
      </c>
      <c r="L24" s="16">
        <f t="shared" si="5"/>
        <v>244.92</v>
      </c>
      <c r="M24" s="77">
        <f t="shared" si="0"/>
        <v>394.93999999999994</v>
      </c>
      <c r="O24" s="38"/>
      <c r="P24" s="56">
        <v>0</v>
      </c>
      <c r="R24" s="65">
        <v>26</v>
      </c>
      <c r="S24" s="66">
        <v>394.93999999999994</v>
      </c>
    </row>
    <row r="25" spans="1:19" s="5" customFormat="1" x14ac:dyDescent="0.25">
      <c r="A25" s="10" t="s">
        <v>73</v>
      </c>
      <c r="B25" s="10"/>
      <c r="C25" s="10"/>
      <c r="D25" s="10" t="s">
        <v>74</v>
      </c>
      <c r="E25" s="10"/>
      <c r="F25" s="49"/>
      <c r="G25" s="11"/>
      <c r="H25" s="10"/>
      <c r="I25" s="10"/>
      <c r="J25" s="10">
        <f t="shared" si="1"/>
        <v>0</v>
      </c>
      <c r="K25" s="10">
        <f t="shared" si="4"/>
        <v>0</v>
      </c>
      <c r="L25" s="10">
        <f t="shared" si="5"/>
        <v>0</v>
      </c>
      <c r="M25" s="76">
        <f t="shared" si="0"/>
        <v>0</v>
      </c>
      <c r="O25" s="43"/>
      <c r="P25" s="55">
        <v>0</v>
      </c>
      <c r="R25" s="63"/>
      <c r="S25" s="64">
        <v>0</v>
      </c>
    </row>
    <row r="26" spans="1:19" s="6" customFormat="1" ht="41.4" x14ac:dyDescent="0.25">
      <c r="A26" s="13" t="s">
        <v>75</v>
      </c>
      <c r="B26" s="14" t="s">
        <v>76</v>
      </c>
      <c r="C26" s="13" t="s">
        <v>15</v>
      </c>
      <c r="D26" s="13" t="s">
        <v>77</v>
      </c>
      <c r="E26" s="15" t="s">
        <v>24</v>
      </c>
      <c r="F26" s="50">
        <v>3.6749999999999998</v>
      </c>
      <c r="G26" s="16">
        <v>68.19</v>
      </c>
      <c r="H26" s="16">
        <v>32.4</v>
      </c>
      <c r="I26" s="16">
        <v>52.86</v>
      </c>
      <c r="J26" s="16">
        <f t="shared" si="1"/>
        <v>85.259999999999991</v>
      </c>
      <c r="K26" s="16">
        <f t="shared" si="4"/>
        <v>119.07</v>
      </c>
      <c r="L26" s="16">
        <f t="shared" si="5"/>
        <v>194.26049999999998</v>
      </c>
      <c r="M26" s="77">
        <f t="shared" si="0"/>
        <v>313.33049999999997</v>
      </c>
      <c r="O26" s="38"/>
      <c r="P26" s="56">
        <v>0</v>
      </c>
      <c r="R26" s="65">
        <v>3.6749999999999998</v>
      </c>
      <c r="S26" s="66">
        <v>313.33049999999997</v>
      </c>
    </row>
    <row r="27" spans="1:19" s="6" customFormat="1" ht="27.6" x14ac:dyDescent="0.25">
      <c r="A27" s="13" t="s">
        <v>78</v>
      </c>
      <c r="B27" s="14" t="s">
        <v>79</v>
      </c>
      <c r="C27" s="13" t="s">
        <v>15</v>
      </c>
      <c r="D27" s="13" t="s">
        <v>80</v>
      </c>
      <c r="E27" s="15" t="s">
        <v>45</v>
      </c>
      <c r="F27" s="50">
        <v>11.225</v>
      </c>
      <c r="G27" s="16">
        <v>159.38999999999999</v>
      </c>
      <c r="H27" s="16">
        <v>75.73</v>
      </c>
      <c r="I27" s="16">
        <v>123.56</v>
      </c>
      <c r="J27" s="16">
        <f t="shared" si="1"/>
        <v>199.29000000000002</v>
      </c>
      <c r="K27" s="16">
        <f t="shared" si="4"/>
        <v>850.06925000000001</v>
      </c>
      <c r="L27" s="16">
        <f t="shared" si="5"/>
        <v>1386.961</v>
      </c>
      <c r="M27" s="77">
        <f t="shared" si="0"/>
        <v>2237.0302499999998</v>
      </c>
      <c r="O27" s="38">
        <v>0.7</v>
      </c>
      <c r="P27" s="56">
        <v>139.50299999999999</v>
      </c>
      <c r="R27" s="65">
        <v>10.525</v>
      </c>
      <c r="S27" s="66">
        <v>2097.5272500000001</v>
      </c>
    </row>
    <row r="28" spans="1:19" s="6" customFormat="1" ht="27.6" x14ac:dyDescent="0.25">
      <c r="A28" s="13" t="s">
        <v>81</v>
      </c>
      <c r="B28" s="14" t="s">
        <v>82</v>
      </c>
      <c r="C28" s="13" t="s">
        <v>15</v>
      </c>
      <c r="D28" s="13" t="s">
        <v>83</v>
      </c>
      <c r="E28" s="15" t="s">
        <v>45</v>
      </c>
      <c r="F28" s="50">
        <v>7.2</v>
      </c>
      <c r="G28" s="16">
        <v>347.54</v>
      </c>
      <c r="H28" s="16">
        <v>165.12</v>
      </c>
      <c r="I28" s="16">
        <v>269.41000000000003</v>
      </c>
      <c r="J28" s="16">
        <f t="shared" si="1"/>
        <v>434.53000000000003</v>
      </c>
      <c r="K28" s="16">
        <f t="shared" si="4"/>
        <v>1188.864</v>
      </c>
      <c r="L28" s="16">
        <f t="shared" si="5"/>
        <v>1939.7520000000002</v>
      </c>
      <c r="M28" s="77">
        <f t="shared" si="0"/>
        <v>3128.616</v>
      </c>
      <c r="O28" s="38">
        <v>0.7</v>
      </c>
      <c r="P28" s="56">
        <v>304.17099999999999</v>
      </c>
      <c r="R28" s="65">
        <v>6.5</v>
      </c>
      <c r="S28" s="66">
        <v>2824.4450000000002</v>
      </c>
    </row>
    <row r="29" spans="1:19" s="6" customFormat="1" ht="27.6" x14ac:dyDescent="0.25">
      <c r="A29" s="13" t="s">
        <v>84</v>
      </c>
      <c r="B29" s="14" t="s">
        <v>85</v>
      </c>
      <c r="C29" s="13" t="s">
        <v>15</v>
      </c>
      <c r="D29" s="13" t="s">
        <v>86</v>
      </c>
      <c r="E29" s="15" t="s">
        <v>45</v>
      </c>
      <c r="F29" s="50">
        <v>11.04</v>
      </c>
      <c r="G29" s="16">
        <v>618.08000000000004</v>
      </c>
      <c r="H29" s="16">
        <v>293.66000000000003</v>
      </c>
      <c r="I29" s="16">
        <v>479.13</v>
      </c>
      <c r="J29" s="16">
        <f t="shared" si="1"/>
        <v>772.79</v>
      </c>
      <c r="K29" s="16">
        <f t="shared" si="4"/>
        <v>3242.0064000000002</v>
      </c>
      <c r="L29" s="16">
        <f t="shared" si="5"/>
        <v>5289.5951999999997</v>
      </c>
      <c r="M29" s="77">
        <f t="shared" si="0"/>
        <v>8531.6016</v>
      </c>
      <c r="O29" s="38">
        <v>4.2</v>
      </c>
      <c r="P29" s="56">
        <v>3245.7179999999998</v>
      </c>
      <c r="R29" s="65">
        <v>6.839999999999999</v>
      </c>
      <c r="S29" s="66">
        <v>5285.8835999999992</v>
      </c>
    </row>
    <row r="30" spans="1:19" s="6" customFormat="1" ht="27.6" x14ac:dyDescent="0.25">
      <c r="A30" s="13" t="s">
        <v>87</v>
      </c>
      <c r="B30" s="14" t="s">
        <v>88</v>
      </c>
      <c r="C30" s="13" t="s">
        <v>15</v>
      </c>
      <c r="D30" s="13" t="s">
        <v>89</v>
      </c>
      <c r="E30" s="15" t="s">
        <v>45</v>
      </c>
      <c r="F30" s="50">
        <v>4.9000000000000004</v>
      </c>
      <c r="G30" s="16">
        <v>535.1</v>
      </c>
      <c r="H30" s="16">
        <v>254.23</v>
      </c>
      <c r="I30" s="16">
        <v>414.8</v>
      </c>
      <c r="J30" s="16">
        <f t="shared" si="1"/>
        <v>669.03</v>
      </c>
      <c r="K30" s="16">
        <f t="shared" si="4"/>
        <v>1245.7270000000001</v>
      </c>
      <c r="L30" s="16">
        <f t="shared" si="5"/>
        <v>2032.5200000000002</v>
      </c>
      <c r="M30" s="77">
        <f t="shared" si="0"/>
        <v>3278.2470000000003</v>
      </c>
      <c r="O30" s="38"/>
      <c r="P30" s="56">
        <v>0</v>
      </c>
      <c r="R30" s="65">
        <v>4.9000000000000004</v>
      </c>
      <c r="S30" s="66">
        <v>3278.2470000000003</v>
      </c>
    </row>
    <row r="31" spans="1:19" s="6" customFormat="1" ht="41.4" x14ac:dyDescent="0.25">
      <c r="A31" s="13" t="s">
        <v>90</v>
      </c>
      <c r="B31" s="14" t="s">
        <v>91</v>
      </c>
      <c r="C31" s="13" t="s">
        <v>15</v>
      </c>
      <c r="D31" s="13" t="s">
        <v>92</v>
      </c>
      <c r="E31" s="15" t="s">
        <v>24</v>
      </c>
      <c r="F31" s="50">
        <v>5.6</v>
      </c>
      <c r="G31" s="16">
        <v>100.96</v>
      </c>
      <c r="H31" s="16">
        <v>47.97</v>
      </c>
      <c r="I31" s="16">
        <v>78.260000000000005</v>
      </c>
      <c r="J31" s="16">
        <f t="shared" si="1"/>
        <v>126.23</v>
      </c>
      <c r="K31" s="16">
        <f t="shared" si="4"/>
        <v>268.63199999999995</v>
      </c>
      <c r="L31" s="16">
        <f t="shared" si="5"/>
        <v>438.25600000000003</v>
      </c>
      <c r="M31" s="77">
        <f t="shared" si="0"/>
        <v>706.88799999999992</v>
      </c>
      <c r="O31" s="38"/>
      <c r="P31" s="56">
        <v>0</v>
      </c>
      <c r="R31" s="65">
        <v>5.6</v>
      </c>
      <c r="S31" s="66">
        <v>706.88799999999992</v>
      </c>
    </row>
    <row r="32" spans="1:19" s="6" customFormat="1" ht="27.6" x14ac:dyDescent="0.25">
      <c r="A32" s="13" t="s">
        <v>93</v>
      </c>
      <c r="B32" s="14" t="s">
        <v>94</v>
      </c>
      <c r="C32" s="13" t="s">
        <v>15</v>
      </c>
      <c r="D32" s="13" t="s">
        <v>95</v>
      </c>
      <c r="E32" s="15" t="s">
        <v>24</v>
      </c>
      <c r="F32" s="50">
        <v>112.09</v>
      </c>
      <c r="G32" s="16">
        <v>83.8</v>
      </c>
      <c r="H32" s="16">
        <v>39.81</v>
      </c>
      <c r="I32" s="16">
        <v>64.959999999999994</v>
      </c>
      <c r="J32" s="16">
        <f t="shared" si="1"/>
        <v>104.77</v>
      </c>
      <c r="K32" s="16">
        <f t="shared" si="4"/>
        <v>4462.3029000000006</v>
      </c>
      <c r="L32" s="16">
        <f t="shared" si="5"/>
        <v>7281.3663999999999</v>
      </c>
      <c r="M32" s="77">
        <f t="shared" si="0"/>
        <v>11743.669300000001</v>
      </c>
      <c r="O32" s="38"/>
      <c r="P32" s="56">
        <v>0</v>
      </c>
      <c r="R32" s="65">
        <v>112.09</v>
      </c>
      <c r="S32" s="66">
        <v>11743.669300000001</v>
      </c>
    </row>
    <row r="33" spans="1:19" s="6" customFormat="1" ht="41.4" x14ac:dyDescent="0.25">
      <c r="A33" s="13" t="s">
        <v>96</v>
      </c>
      <c r="B33" s="14" t="s">
        <v>97</v>
      </c>
      <c r="C33" s="13" t="s">
        <v>15</v>
      </c>
      <c r="D33" s="13" t="s">
        <v>98</v>
      </c>
      <c r="E33" s="15" t="s">
        <v>34</v>
      </c>
      <c r="F33" s="50">
        <v>100</v>
      </c>
      <c r="G33" s="16">
        <v>128.69</v>
      </c>
      <c r="H33" s="16">
        <v>61.14</v>
      </c>
      <c r="I33" s="16">
        <v>99.76</v>
      </c>
      <c r="J33" s="16">
        <f t="shared" si="1"/>
        <v>160.9</v>
      </c>
      <c r="K33" s="16">
        <f t="shared" si="4"/>
        <v>6114</v>
      </c>
      <c r="L33" s="16">
        <f t="shared" si="5"/>
        <v>9976</v>
      </c>
      <c r="M33" s="77">
        <f t="shared" si="0"/>
        <v>16090</v>
      </c>
      <c r="O33" s="38"/>
      <c r="P33" s="56">
        <v>0</v>
      </c>
      <c r="R33" s="65">
        <v>100</v>
      </c>
      <c r="S33" s="66">
        <v>16090</v>
      </c>
    </row>
    <row r="34" spans="1:19" s="6" customFormat="1" ht="27.6" x14ac:dyDescent="0.25">
      <c r="A34" s="13" t="s">
        <v>99</v>
      </c>
      <c r="B34" s="14" t="s">
        <v>100</v>
      </c>
      <c r="C34" s="13" t="s">
        <v>15</v>
      </c>
      <c r="D34" s="13" t="s">
        <v>101</v>
      </c>
      <c r="E34" s="15" t="s">
        <v>102</v>
      </c>
      <c r="F34" s="50">
        <v>1.8</v>
      </c>
      <c r="G34" s="16">
        <v>13.48</v>
      </c>
      <c r="H34" s="16">
        <v>6.41</v>
      </c>
      <c r="I34" s="16">
        <v>10.45</v>
      </c>
      <c r="J34" s="16">
        <f t="shared" si="1"/>
        <v>16.86</v>
      </c>
      <c r="K34" s="16">
        <f t="shared" si="4"/>
        <v>11.538</v>
      </c>
      <c r="L34" s="16">
        <f t="shared" si="5"/>
        <v>18.809999999999999</v>
      </c>
      <c r="M34" s="77">
        <f t="shared" si="0"/>
        <v>30.347999999999999</v>
      </c>
      <c r="O34" s="38"/>
      <c r="P34" s="56">
        <v>0</v>
      </c>
      <c r="R34" s="65">
        <v>1.8</v>
      </c>
      <c r="S34" s="66">
        <v>30.347999999999999</v>
      </c>
    </row>
    <row r="35" spans="1:19" s="6" customFormat="1" ht="27.6" x14ac:dyDescent="0.25">
      <c r="A35" s="13" t="s">
        <v>103</v>
      </c>
      <c r="B35" s="14" t="s">
        <v>104</v>
      </c>
      <c r="C35" s="13" t="s">
        <v>15</v>
      </c>
      <c r="D35" s="13" t="s">
        <v>105</v>
      </c>
      <c r="E35" s="15" t="s">
        <v>102</v>
      </c>
      <c r="F35" s="50">
        <v>163.9</v>
      </c>
      <c r="G35" s="16">
        <v>12.52</v>
      </c>
      <c r="H35" s="16">
        <v>5.95</v>
      </c>
      <c r="I35" s="16">
        <v>9.7100000000000009</v>
      </c>
      <c r="J35" s="16">
        <f t="shared" si="1"/>
        <v>15.66</v>
      </c>
      <c r="K35" s="16">
        <f t="shared" si="4"/>
        <v>975.20500000000004</v>
      </c>
      <c r="L35" s="16">
        <f t="shared" si="5"/>
        <v>1591.4690000000003</v>
      </c>
      <c r="M35" s="77">
        <f t="shared" si="0"/>
        <v>2566.6740000000004</v>
      </c>
      <c r="O35" s="38">
        <v>50</v>
      </c>
      <c r="P35" s="56">
        <v>783</v>
      </c>
      <c r="R35" s="65">
        <v>113.9</v>
      </c>
      <c r="S35" s="66">
        <v>1783.674</v>
      </c>
    </row>
    <row r="36" spans="1:19" s="6" customFormat="1" ht="27.6" x14ac:dyDescent="0.25">
      <c r="A36" s="13" t="s">
        <v>106</v>
      </c>
      <c r="B36" s="14" t="s">
        <v>107</v>
      </c>
      <c r="C36" s="13" t="s">
        <v>15</v>
      </c>
      <c r="D36" s="13" t="s">
        <v>108</v>
      </c>
      <c r="E36" s="15" t="s">
        <v>102</v>
      </c>
      <c r="F36" s="50">
        <v>245.2</v>
      </c>
      <c r="G36" s="16">
        <v>11.18</v>
      </c>
      <c r="H36" s="16">
        <v>5.31</v>
      </c>
      <c r="I36" s="16">
        <v>8.67</v>
      </c>
      <c r="J36" s="16">
        <f t="shared" si="1"/>
        <v>13.98</v>
      </c>
      <c r="K36" s="16">
        <f t="shared" si="4"/>
        <v>1302.0119999999999</v>
      </c>
      <c r="L36" s="16">
        <f t="shared" si="5"/>
        <v>2125.884</v>
      </c>
      <c r="M36" s="77">
        <f t="shared" si="0"/>
        <v>3427.8959999999997</v>
      </c>
      <c r="O36" s="38">
        <v>90</v>
      </c>
      <c r="P36" s="56">
        <v>1258.1999999999998</v>
      </c>
      <c r="R36" s="65">
        <v>155.19999999999999</v>
      </c>
      <c r="S36" s="66">
        <v>2169.6959999999999</v>
      </c>
    </row>
    <row r="37" spans="1:19" s="6" customFormat="1" ht="27.6" x14ac:dyDescent="0.25">
      <c r="A37" s="13" t="s">
        <v>109</v>
      </c>
      <c r="B37" s="14" t="s">
        <v>110</v>
      </c>
      <c r="C37" s="13" t="s">
        <v>15</v>
      </c>
      <c r="D37" s="13" t="s">
        <v>111</v>
      </c>
      <c r="E37" s="15" t="s">
        <v>102</v>
      </c>
      <c r="F37" s="50">
        <v>171.8</v>
      </c>
      <c r="G37" s="16">
        <v>9.48</v>
      </c>
      <c r="H37" s="16">
        <v>4.51</v>
      </c>
      <c r="I37" s="16">
        <v>7.35</v>
      </c>
      <c r="J37" s="16">
        <f t="shared" si="1"/>
        <v>11.86</v>
      </c>
      <c r="K37" s="16">
        <f t="shared" si="4"/>
        <v>774.81799999999998</v>
      </c>
      <c r="L37" s="16">
        <f t="shared" si="5"/>
        <v>1262.73</v>
      </c>
      <c r="M37" s="77">
        <f t="shared" si="0"/>
        <v>2037.548</v>
      </c>
      <c r="O37" s="38">
        <v>75</v>
      </c>
      <c r="P37" s="56">
        <v>889.5</v>
      </c>
      <c r="R37" s="65">
        <v>96.800000000000011</v>
      </c>
      <c r="S37" s="66">
        <v>1148.048</v>
      </c>
    </row>
    <row r="38" spans="1:19" s="6" customFormat="1" ht="27.6" x14ac:dyDescent="0.25">
      <c r="A38" s="13" t="s">
        <v>112</v>
      </c>
      <c r="B38" s="14" t="s">
        <v>113</v>
      </c>
      <c r="C38" s="13" t="s">
        <v>15</v>
      </c>
      <c r="D38" s="13" t="s">
        <v>114</v>
      </c>
      <c r="E38" s="15" t="s">
        <v>102</v>
      </c>
      <c r="F38" s="50">
        <v>79.900000000000006</v>
      </c>
      <c r="G38" s="16">
        <v>8.93</v>
      </c>
      <c r="H38" s="16">
        <v>4.24</v>
      </c>
      <c r="I38" s="16">
        <v>6.92</v>
      </c>
      <c r="J38" s="16">
        <f t="shared" si="1"/>
        <v>11.16</v>
      </c>
      <c r="K38" s="16">
        <f t="shared" si="4"/>
        <v>338.77600000000007</v>
      </c>
      <c r="L38" s="16">
        <f t="shared" si="5"/>
        <v>552.90800000000002</v>
      </c>
      <c r="M38" s="77">
        <f t="shared" si="0"/>
        <v>891.68400000000008</v>
      </c>
      <c r="O38" s="38"/>
      <c r="P38" s="56">
        <v>0</v>
      </c>
      <c r="R38" s="65">
        <v>79.900000000000006</v>
      </c>
      <c r="S38" s="66">
        <v>891.68400000000008</v>
      </c>
    </row>
    <row r="39" spans="1:19" s="6" customFormat="1" ht="27.6" x14ac:dyDescent="0.25">
      <c r="A39" s="13" t="s">
        <v>115</v>
      </c>
      <c r="B39" s="14" t="s">
        <v>116</v>
      </c>
      <c r="C39" s="13" t="s">
        <v>15</v>
      </c>
      <c r="D39" s="13" t="s">
        <v>117</v>
      </c>
      <c r="E39" s="15" t="s">
        <v>102</v>
      </c>
      <c r="F39" s="50">
        <v>43</v>
      </c>
      <c r="G39" s="16">
        <v>9.86</v>
      </c>
      <c r="H39" s="16">
        <v>4.68</v>
      </c>
      <c r="I39" s="16">
        <v>7.64</v>
      </c>
      <c r="J39" s="16">
        <f t="shared" si="1"/>
        <v>12.32</v>
      </c>
      <c r="K39" s="16">
        <f t="shared" si="4"/>
        <v>201.23999999999998</v>
      </c>
      <c r="L39" s="16">
        <f t="shared" si="5"/>
        <v>328.52</v>
      </c>
      <c r="M39" s="77">
        <f t="shared" si="0"/>
        <v>529.76</v>
      </c>
      <c r="O39" s="38"/>
      <c r="P39" s="56">
        <v>0</v>
      </c>
      <c r="R39" s="65">
        <v>43</v>
      </c>
      <c r="S39" s="66">
        <v>529.76</v>
      </c>
    </row>
    <row r="40" spans="1:19" s="6" customFormat="1" ht="27.6" x14ac:dyDescent="0.25">
      <c r="A40" s="13" t="s">
        <v>118</v>
      </c>
      <c r="B40" s="14" t="s">
        <v>119</v>
      </c>
      <c r="C40" s="13" t="s">
        <v>15</v>
      </c>
      <c r="D40" s="13" t="s">
        <v>120</v>
      </c>
      <c r="E40" s="15" t="s">
        <v>102</v>
      </c>
      <c r="F40" s="50">
        <v>151.9</v>
      </c>
      <c r="G40" s="16">
        <v>14.49</v>
      </c>
      <c r="H40" s="16">
        <v>6.88</v>
      </c>
      <c r="I40" s="16">
        <v>11.23</v>
      </c>
      <c r="J40" s="16">
        <f t="shared" si="1"/>
        <v>18.11</v>
      </c>
      <c r="K40" s="16">
        <f t="shared" si="4"/>
        <v>1045.0720000000001</v>
      </c>
      <c r="L40" s="16">
        <f t="shared" si="5"/>
        <v>1705.8370000000002</v>
      </c>
      <c r="M40" s="77">
        <f t="shared" si="0"/>
        <v>2750.9090000000006</v>
      </c>
      <c r="O40" s="38">
        <v>100</v>
      </c>
      <c r="P40" s="56">
        <v>1811</v>
      </c>
      <c r="R40" s="65">
        <v>51.900000000000006</v>
      </c>
      <c r="S40" s="66">
        <v>939.90900000000011</v>
      </c>
    </row>
    <row r="41" spans="1:19" s="5" customFormat="1" x14ac:dyDescent="0.25">
      <c r="A41" s="10" t="s">
        <v>121</v>
      </c>
      <c r="B41" s="10"/>
      <c r="C41" s="10"/>
      <c r="D41" s="10" t="s">
        <v>122</v>
      </c>
      <c r="E41" s="10"/>
      <c r="F41" s="49"/>
      <c r="G41" s="11"/>
      <c r="H41" s="10"/>
      <c r="I41" s="10"/>
      <c r="J41" s="10">
        <f t="shared" si="1"/>
        <v>0</v>
      </c>
      <c r="K41" s="12">
        <f>SUM(K42:K55)</f>
        <v>27147.288200000006</v>
      </c>
      <c r="L41" s="12">
        <f>SUM(L42:L55)</f>
        <v>44293.904300000002</v>
      </c>
      <c r="M41" s="76">
        <f t="shared" si="0"/>
        <v>71441.192500000005</v>
      </c>
      <c r="O41" s="43"/>
      <c r="P41" s="55">
        <v>5252.1264000000001</v>
      </c>
      <c r="R41" s="63"/>
      <c r="S41" s="64">
        <v>66189.066099999996</v>
      </c>
    </row>
    <row r="42" spans="1:19" s="6" customFormat="1" ht="27.6" x14ac:dyDescent="0.25">
      <c r="A42" s="13" t="s">
        <v>123</v>
      </c>
      <c r="B42" s="14" t="s">
        <v>124</v>
      </c>
      <c r="C42" s="13" t="s">
        <v>15</v>
      </c>
      <c r="D42" s="13" t="s">
        <v>125</v>
      </c>
      <c r="E42" s="15" t="s">
        <v>24</v>
      </c>
      <c r="F42" s="50">
        <v>90.7</v>
      </c>
      <c r="G42" s="16">
        <v>102.51</v>
      </c>
      <c r="H42" s="16">
        <v>48.7</v>
      </c>
      <c r="I42" s="16">
        <v>79.459999999999994</v>
      </c>
      <c r="J42" s="16">
        <f t="shared" si="1"/>
        <v>128.16</v>
      </c>
      <c r="K42" s="16">
        <f t="shared" ref="K42:K55" si="6">H42*F42</f>
        <v>4417.09</v>
      </c>
      <c r="L42" s="16">
        <f t="shared" ref="L42:L55" si="7">I42*F42</f>
        <v>7207.0219999999999</v>
      </c>
      <c r="M42" s="77">
        <f t="shared" si="0"/>
        <v>11624.112000000001</v>
      </c>
      <c r="O42" s="38">
        <v>10.4</v>
      </c>
      <c r="P42" s="56">
        <v>1332.864</v>
      </c>
      <c r="R42" s="65">
        <v>80.3</v>
      </c>
      <c r="S42" s="66">
        <v>10291.248</v>
      </c>
    </row>
    <row r="43" spans="1:19" s="6" customFormat="1" ht="27.6" x14ac:dyDescent="0.25">
      <c r="A43" s="13" t="s">
        <v>126</v>
      </c>
      <c r="B43" s="14" t="s">
        <v>127</v>
      </c>
      <c r="C43" s="13" t="s">
        <v>15</v>
      </c>
      <c r="D43" s="13" t="s">
        <v>128</v>
      </c>
      <c r="E43" s="15" t="s">
        <v>24</v>
      </c>
      <c r="F43" s="50">
        <v>46.87</v>
      </c>
      <c r="G43" s="16">
        <v>98.82</v>
      </c>
      <c r="H43" s="16">
        <v>46.95</v>
      </c>
      <c r="I43" s="16">
        <v>76.61</v>
      </c>
      <c r="J43" s="16">
        <f t="shared" si="1"/>
        <v>123.56</v>
      </c>
      <c r="K43" s="16">
        <f t="shared" si="6"/>
        <v>2200.5464999999999</v>
      </c>
      <c r="L43" s="16">
        <f t="shared" si="7"/>
        <v>3590.7106999999996</v>
      </c>
      <c r="M43" s="77">
        <f t="shared" si="0"/>
        <v>5791.2572</v>
      </c>
      <c r="O43" s="38">
        <v>19.799999999999997</v>
      </c>
      <c r="P43" s="56">
        <v>2446.4879999999994</v>
      </c>
      <c r="R43" s="65">
        <v>27.07</v>
      </c>
      <c r="S43" s="66">
        <v>3344.7691999999997</v>
      </c>
    </row>
    <row r="44" spans="1:19" s="6" customFormat="1" x14ac:dyDescent="0.25">
      <c r="A44" s="13" t="s">
        <v>129</v>
      </c>
      <c r="B44" s="14" t="s">
        <v>130</v>
      </c>
      <c r="C44" s="13" t="s">
        <v>15</v>
      </c>
      <c r="D44" s="13" t="s">
        <v>131</v>
      </c>
      <c r="E44" s="15" t="s">
        <v>24</v>
      </c>
      <c r="F44" s="50">
        <v>24.17</v>
      </c>
      <c r="G44" s="16">
        <v>53.47</v>
      </c>
      <c r="H44" s="16">
        <v>25.4</v>
      </c>
      <c r="I44" s="16">
        <v>41.45</v>
      </c>
      <c r="J44" s="16">
        <f t="shared" si="1"/>
        <v>66.849999999999994</v>
      </c>
      <c r="K44" s="16">
        <f t="shared" si="6"/>
        <v>613.91800000000001</v>
      </c>
      <c r="L44" s="16">
        <f t="shared" si="7"/>
        <v>1001.8465000000001</v>
      </c>
      <c r="M44" s="77">
        <f t="shared" si="0"/>
        <v>1615.7645000000002</v>
      </c>
      <c r="O44" s="38"/>
      <c r="P44" s="56">
        <v>0</v>
      </c>
      <c r="R44" s="65">
        <v>24.17</v>
      </c>
      <c r="S44" s="66">
        <v>1615.7645000000002</v>
      </c>
    </row>
    <row r="45" spans="1:19" s="6" customFormat="1" ht="27.6" x14ac:dyDescent="0.25">
      <c r="A45" s="13" t="s">
        <v>132</v>
      </c>
      <c r="B45" s="14" t="s">
        <v>133</v>
      </c>
      <c r="C45" s="13" t="s">
        <v>54</v>
      </c>
      <c r="D45" s="13" t="s">
        <v>134</v>
      </c>
      <c r="E45" s="15" t="s">
        <v>56</v>
      </c>
      <c r="F45" s="50">
        <v>140.80000000000001</v>
      </c>
      <c r="G45" s="16">
        <v>136.36000000000001</v>
      </c>
      <c r="H45" s="16">
        <v>64.790000000000006</v>
      </c>
      <c r="I45" s="16">
        <v>105.71</v>
      </c>
      <c r="J45" s="16">
        <f t="shared" si="1"/>
        <v>170.5</v>
      </c>
      <c r="K45" s="16">
        <f t="shared" si="6"/>
        <v>9122.4320000000025</v>
      </c>
      <c r="L45" s="16">
        <f t="shared" si="7"/>
        <v>14883.968000000001</v>
      </c>
      <c r="M45" s="77">
        <f t="shared" si="0"/>
        <v>24006.400000000001</v>
      </c>
      <c r="O45" s="38"/>
      <c r="P45" s="56">
        <v>0</v>
      </c>
      <c r="R45" s="65">
        <v>140.80000000000001</v>
      </c>
      <c r="S45" s="66">
        <v>24006.400000000001</v>
      </c>
    </row>
    <row r="46" spans="1:19" s="6" customFormat="1" ht="27.6" x14ac:dyDescent="0.25">
      <c r="A46" s="13" t="s">
        <v>135</v>
      </c>
      <c r="B46" s="14" t="s">
        <v>136</v>
      </c>
      <c r="C46" s="13" t="s">
        <v>15</v>
      </c>
      <c r="D46" s="13" t="s">
        <v>137</v>
      </c>
      <c r="E46" s="15" t="s">
        <v>45</v>
      </c>
      <c r="F46" s="50">
        <v>21.43</v>
      </c>
      <c r="G46" s="16">
        <v>445.34</v>
      </c>
      <c r="H46" s="16">
        <v>211.59</v>
      </c>
      <c r="I46" s="16">
        <v>345.22</v>
      </c>
      <c r="J46" s="16">
        <f t="shared" si="1"/>
        <v>556.81000000000006</v>
      </c>
      <c r="K46" s="16">
        <f t="shared" si="6"/>
        <v>4534.3737000000001</v>
      </c>
      <c r="L46" s="16">
        <f t="shared" si="7"/>
        <v>7398.0646000000006</v>
      </c>
      <c r="M46" s="77">
        <f t="shared" si="0"/>
        <v>11932.438300000002</v>
      </c>
      <c r="O46" s="38">
        <v>1.32</v>
      </c>
      <c r="P46" s="56">
        <v>734.9892000000001</v>
      </c>
      <c r="R46" s="65">
        <v>20.11</v>
      </c>
      <c r="S46" s="66">
        <v>11197.4491</v>
      </c>
    </row>
    <row r="47" spans="1:19" s="6" customFormat="1" ht="27.6" x14ac:dyDescent="0.25">
      <c r="A47" s="13" t="s">
        <v>138</v>
      </c>
      <c r="B47" s="14" t="s">
        <v>139</v>
      </c>
      <c r="C47" s="13" t="s">
        <v>15</v>
      </c>
      <c r="D47" s="13" t="s">
        <v>140</v>
      </c>
      <c r="E47" s="15" t="s">
        <v>45</v>
      </c>
      <c r="F47" s="50">
        <v>21.45</v>
      </c>
      <c r="G47" s="16">
        <v>258.43</v>
      </c>
      <c r="H47" s="16">
        <v>122.78</v>
      </c>
      <c r="I47" s="16">
        <v>200.33</v>
      </c>
      <c r="J47" s="16">
        <f t="shared" si="1"/>
        <v>323.11</v>
      </c>
      <c r="K47" s="16">
        <f t="shared" si="6"/>
        <v>2633.6309999999999</v>
      </c>
      <c r="L47" s="16">
        <f t="shared" si="7"/>
        <v>4297.0785000000005</v>
      </c>
      <c r="M47" s="77">
        <f t="shared" si="0"/>
        <v>6930.7095000000008</v>
      </c>
      <c r="O47" s="38">
        <v>1.32</v>
      </c>
      <c r="P47" s="56">
        <v>426.50520000000006</v>
      </c>
      <c r="R47" s="65">
        <v>20.13</v>
      </c>
      <c r="S47" s="66">
        <v>6504.2042999999994</v>
      </c>
    </row>
    <row r="48" spans="1:19" s="6" customFormat="1" ht="27.6" x14ac:dyDescent="0.25">
      <c r="A48" s="13" t="s">
        <v>141</v>
      </c>
      <c r="B48" s="14" t="s">
        <v>142</v>
      </c>
      <c r="C48" s="13" t="s">
        <v>15</v>
      </c>
      <c r="D48" s="13" t="s">
        <v>143</v>
      </c>
      <c r="E48" s="15" t="s">
        <v>102</v>
      </c>
      <c r="F48" s="50">
        <v>145</v>
      </c>
      <c r="G48" s="16">
        <v>12.22</v>
      </c>
      <c r="H48" s="16">
        <v>5.81</v>
      </c>
      <c r="I48" s="16">
        <v>9.4700000000000006</v>
      </c>
      <c r="J48" s="16">
        <f t="shared" si="1"/>
        <v>15.280000000000001</v>
      </c>
      <c r="K48" s="16">
        <f t="shared" si="6"/>
        <v>842.44999999999993</v>
      </c>
      <c r="L48" s="16">
        <f t="shared" si="7"/>
        <v>1373.15</v>
      </c>
      <c r="M48" s="77">
        <f t="shared" si="0"/>
        <v>2215.6</v>
      </c>
      <c r="O48" s="38">
        <v>3.5</v>
      </c>
      <c r="P48" s="56">
        <v>53.480000000000004</v>
      </c>
      <c r="R48" s="65">
        <v>141.5</v>
      </c>
      <c r="S48" s="66">
        <v>2162.12</v>
      </c>
    </row>
    <row r="49" spans="1:19" s="6" customFormat="1" ht="27.6" x14ac:dyDescent="0.25">
      <c r="A49" s="13" t="s">
        <v>144</v>
      </c>
      <c r="B49" s="14" t="s">
        <v>145</v>
      </c>
      <c r="C49" s="13" t="s">
        <v>15</v>
      </c>
      <c r="D49" s="13" t="s">
        <v>146</v>
      </c>
      <c r="E49" s="15" t="s">
        <v>102</v>
      </c>
      <c r="F49" s="50">
        <v>0.9</v>
      </c>
      <c r="G49" s="16">
        <v>11.57</v>
      </c>
      <c r="H49" s="16">
        <v>5.5</v>
      </c>
      <c r="I49" s="16">
        <v>8.9700000000000006</v>
      </c>
      <c r="J49" s="16">
        <f t="shared" si="1"/>
        <v>14.47</v>
      </c>
      <c r="K49" s="16">
        <f t="shared" si="6"/>
        <v>4.95</v>
      </c>
      <c r="L49" s="16">
        <f t="shared" si="7"/>
        <v>8.0730000000000004</v>
      </c>
      <c r="M49" s="77">
        <f t="shared" si="0"/>
        <v>13.023</v>
      </c>
      <c r="O49" s="38"/>
      <c r="P49" s="56">
        <v>0</v>
      </c>
      <c r="R49" s="65">
        <v>0.9</v>
      </c>
      <c r="S49" s="66">
        <v>13.023</v>
      </c>
    </row>
    <row r="50" spans="1:19" s="6" customFormat="1" ht="27.6" x14ac:dyDescent="0.25">
      <c r="A50" s="13" t="s">
        <v>147</v>
      </c>
      <c r="B50" s="14" t="s">
        <v>148</v>
      </c>
      <c r="C50" s="13" t="s">
        <v>15</v>
      </c>
      <c r="D50" s="13" t="s">
        <v>149</v>
      </c>
      <c r="E50" s="15" t="s">
        <v>102</v>
      </c>
      <c r="F50" s="50">
        <v>134</v>
      </c>
      <c r="G50" s="16">
        <v>10.89</v>
      </c>
      <c r="H50" s="16">
        <v>5.17</v>
      </c>
      <c r="I50" s="16">
        <v>8.44</v>
      </c>
      <c r="J50" s="16">
        <f t="shared" si="1"/>
        <v>13.61</v>
      </c>
      <c r="K50" s="16">
        <f t="shared" si="6"/>
        <v>692.78</v>
      </c>
      <c r="L50" s="16">
        <f t="shared" si="7"/>
        <v>1130.96</v>
      </c>
      <c r="M50" s="77">
        <f t="shared" si="0"/>
        <v>1823.74</v>
      </c>
      <c r="O50" s="38">
        <v>10</v>
      </c>
      <c r="P50" s="56">
        <v>136.1</v>
      </c>
      <c r="R50" s="65">
        <v>124</v>
      </c>
      <c r="S50" s="66">
        <v>1687.6399999999999</v>
      </c>
    </row>
    <row r="51" spans="1:19" s="6" customFormat="1" ht="27.6" x14ac:dyDescent="0.25">
      <c r="A51" s="13" t="s">
        <v>150</v>
      </c>
      <c r="B51" s="14" t="s">
        <v>151</v>
      </c>
      <c r="C51" s="13" t="s">
        <v>15</v>
      </c>
      <c r="D51" s="13" t="s">
        <v>152</v>
      </c>
      <c r="E51" s="15" t="s">
        <v>102</v>
      </c>
      <c r="F51" s="50">
        <v>195</v>
      </c>
      <c r="G51" s="16">
        <v>9.73</v>
      </c>
      <c r="H51" s="16">
        <v>4.62</v>
      </c>
      <c r="I51" s="16">
        <v>7.55</v>
      </c>
      <c r="J51" s="16">
        <f t="shared" si="1"/>
        <v>12.17</v>
      </c>
      <c r="K51" s="16">
        <f t="shared" si="6"/>
        <v>900.9</v>
      </c>
      <c r="L51" s="16">
        <f t="shared" si="7"/>
        <v>1472.25</v>
      </c>
      <c r="M51" s="77">
        <f t="shared" si="0"/>
        <v>2373.15</v>
      </c>
      <c r="O51" s="38">
        <v>10</v>
      </c>
      <c r="P51" s="56">
        <v>121.7</v>
      </c>
      <c r="R51" s="65">
        <v>185</v>
      </c>
      <c r="S51" s="66">
        <v>2251.4499999999998</v>
      </c>
    </row>
    <row r="52" spans="1:19" s="6" customFormat="1" ht="27.6" x14ac:dyDescent="0.25">
      <c r="A52" s="13" t="s">
        <v>153</v>
      </c>
      <c r="B52" s="14" t="s">
        <v>154</v>
      </c>
      <c r="C52" s="13" t="s">
        <v>15</v>
      </c>
      <c r="D52" s="13" t="s">
        <v>155</v>
      </c>
      <c r="E52" s="15" t="s">
        <v>102</v>
      </c>
      <c r="F52" s="50">
        <v>171.4</v>
      </c>
      <c r="G52" s="16">
        <v>8.18</v>
      </c>
      <c r="H52" s="16">
        <v>3.89</v>
      </c>
      <c r="I52" s="16">
        <v>6.34</v>
      </c>
      <c r="J52" s="16">
        <f t="shared" si="1"/>
        <v>10.23</v>
      </c>
      <c r="K52" s="16">
        <f t="shared" si="6"/>
        <v>666.74600000000009</v>
      </c>
      <c r="L52" s="16">
        <f t="shared" si="7"/>
        <v>1086.6759999999999</v>
      </c>
      <c r="M52" s="77">
        <f t="shared" si="0"/>
        <v>1753.422</v>
      </c>
      <c r="O52" s="38"/>
      <c r="P52" s="56">
        <v>0</v>
      </c>
      <c r="R52" s="65">
        <v>171.4</v>
      </c>
      <c r="S52" s="66">
        <v>1753.422</v>
      </c>
    </row>
    <row r="53" spans="1:19" s="6" customFormat="1" ht="27.6" x14ac:dyDescent="0.25">
      <c r="A53" s="13" t="s">
        <v>156</v>
      </c>
      <c r="B53" s="14" t="s">
        <v>157</v>
      </c>
      <c r="C53" s="13" t="s">
        <v>15</v>
      </c>
      <c r="D53" s="13" t="s">
        <v>158</v>
      </c>
      <c r="E53" s="15" t="s">
        <v>102</v>
      </c>
      <c r="F53" s="50">
        <v>44.8</v>
      </c>
      <c r="G53" s="16">
        <v>11.73</v>
      </c>
      <c r="H53" s="16">
        <v>5.57</v>
      </c>
      <c r="I53" s="16">
        <v>9.09</v>
      </c>
      <c r="J53" s="16">
        <f t="shared" si="1"/>
        <v>14.66</v>
      </c>
      <c r="K53" s="16">
        <f t="shared" si="6"/>
        <v>249.536</v>
      </c>
      <c r="L53" s="16">
        <f t="shared" si="7"/>
        <v>407.23199999999997</v>
      </c>
      <c r="M53" s="77">
        <f t="shared" si="0"/>
        <v>656.76800000000003</v>
      </c>
      <c r="O53" s="38"/>
      <c r="P53" s="56">
        <v>0</v>
      </c>
      <c r="R53" s="65">
        <v>44.8</v>
      </c>
      <c r="S53" s="66">
        <v>656.76800000000003</v>
      </c>
    </row>
    <row r="54" spans="1:19" s="6" customFormat="1" ht="27.6" x14ac:dyDescent="0.25">
      <c r="A54" s="13" t="s">
        <v>159</v>
      </c>
      <c r="B54" s="14" t="s">
        <v>160</v>
      </c>
      <c r="C54" s="13" t="s">
        <v>15</v>
      </c>
      <c r="D54" s="13" t="s">
        <v>161</v>
      </c>
      <c r="E54" s="15" t="s">
        <v>102</v>
      </c>
      <c r="F54" s="50">
        <v>38.1</v>
      </c>
      <c r="G54" s="16">
        <v>11.11</v>
      </c>
      <c r="H54" s="16">
        <v>5.28</v>
      </c>
      <c r="I54" s="16">
        <v>8.61</v>
      </c>
      <c r="J54" s="16">
        <f t="shared" si="1"/>
        <v>13.89</v>
      </c>
      <c r="K54" s="16">
        <f t="shared" si="6"/>
        <v>201.16800000000001</v>
      </c>
      <c r="L54" s="16">
        <f t="shared" si="7"/>
        <v>328.041</v>
      </c>
      <c r="M54" s="77">
        <f t="shared" si="0"/>
        <v>529.20900000000006</v>
      </c>
      <c r="O54" s="38"/>
      <c r="P54" s="56">
        <v>0</v>
      </c>
      <c r="R54" s="65">
        <v>38.1</v>
      </c>
      <c r="S54" s="66">
        <v>529.20900000000006</v>
      </c>
    </row>
    <row r="55" spans="1:19" s="6" customFormat="1" ht="27.6" x14ac:dyDescent="0.25">
      <c r="A55" s="13" t="s">
        <v>162</v>
      </c>
      <c r="B55" s="14" t="s">
        <v>163</v>
      </c>
      <c r="C55" s="13" t="s">
        <v>15</v>
      </c>
      <c r="D55" s="13" t="s">
        <v>164</v>
      </c>
      <c r="E55" s="15" t="s">
        <v>102</v>
      </c>
      <c r="F55" s="50">
        <v>17.899999999999999</v>
      </c>
      <c r="G55" s="16">
        <v>7.84</v>
      </c>
      <c r="H55" s="16">
        <v>3.73</v>
      </c>
      <c r="I55" s="16">
        <v>6.08</v>
      </c>
      <c r="J55" s="16">
        <f t="shared" si="1"/>
        <v>9.81</v>
      </c>
      <c r="K55" s="16">
        <f t="shared" si="6"/>
        <v>66.766999999999996</v>
      </c>
      <c r="L55" s="16">
        <f t="shared" si="7"/>
        <v>108.83199999999999</v>
      </c>
      <c r="M55" s="77">
        <f t="shared" si="0"/>
        <v>175.59899999999999</v>
      </c>
      <c r="O55" s="38"/>
      <c r="P55" s="56">
        <v>0</v>
      </c>
      <c r="R55" s="65">
        <v>17.899999999999999</v>
      </c>
      <c r="S55" s="66">
        <v>175.59899999999999</v>
      </c>
    </row>
    <row r="56" spans="1:19" s="5" customFormat="1" x14ac:dyDescent="0.25">
      <c r="A56" s="10" t="s">
        <v>165</v>
      </c>
      <c r="B56" s="10"/>
      <c r="C56" s="10"/>
      <c r="D56" s="10" t="s">
        <v>166</v>
      </c>
      <c r="E56" s="10"/>
      <c r="F56" s="49"/>
      <c r="G56" s="11"/>
      <c r="H56" s="10"/>
      <c r="I56" s="10"/>
      <c r="J56" s="10">
        <f t="shared" si="1"/>
        <v>0</v>
      </c>
      <c r="K56" s="12">
        <f>SUM(K57:K59)</f>
        <v>2249.7999999999997</v>
      </c>
      <c r="L56" s="12">
        <f>SUM(L57:L59)</f>
        <v>3670.24</v>
      </c>
      <c r="M56" s="76">
        <f t="shared" si="0"/>
        <v>5920.0399999999991</v>
      </c>
      <c r="O56" s="43"/>
      <c r="P56" s="55">
        <v>0</v>
      </c>
      <c r="R56" s="63"/>
      <c r="S56" s="64">
        <v>5920.0399999999991</v>
      </c>
    </row>
    <row r="57" spans="1:19" s="6" customFormat="1" ht="27.6" x14ac:dyDescent="0.25">
      <c r="A57" s="13" t="s">
        <v>167</v>
      </c>
      <c r="B57" s="14" t="s">
        <v>168</v>
      </c>
      <c r="C57" s="13" t="s">
        <v>15</v>
      </c>
      <c r="D57" s="13" t="s">
        <v>169</v>
      </c>
      <c r="E57" s="15" t="s">
        <v>24</v>
      </c>
      <c r="F57" s="50">
        <v>130</v>
      </c>
      <c r="G57" s="16">
        <v>27.74</v>
      </c>
      <c r="H57" s="16">
        <v>13.18</v>
      </c>
      <c r="I57" s="16">
        <v>21.5</v>
      </c>
      <c r="J57" s="16">
        <f t="shared" si="1"/>
        <v>34.68</v>
      </c>
      <c r="K57" s="16">
        <f>H57*F57</f>
        <v>1713.3999999999999</v>
      </c>
      <c r="L57" s="16">
        <f>I57*F57</f>
        <v>2795</v>
      </c>
      <c r="M57" s="77">
        <f t="shared" si="0"/>
        <v>4508.3999999999996</v>
      </c>
      <c r="O57" s="38"/>
      <c r="P57" s="56">
        <v>0</v>
      </c>
      <c r="R57" s="65">
        <v>130</v>
      </c>
      <c r="S57" s="66">
        <v>4508.3999999999996</v>
      </c>
    </row>
    <row r="58" spans="1:19" s="6" customFormat="1" ht="27.6" x14ac:dyDescent="0.25">
      <c r="A58" s="13" t="s">
        <v>170</v>
      </c>
      <c r="B58" s="14" t="s">
        <v>171</v>
      </c>
      <c r="C58" s="13" t="s">
        <v>15</v>
      </c>
      <c r="D58" s="13" t="s">
        <v>172</v>
      </c>
      <c r="E58" s="15" t="s">
        <v>24</v>
      </c>
      <c r="F58" s="50">
        <v>16</v>
      </c>
      <c r="G58" s="16">
        <v>41.49</v>
      </c>
      <c r="H58" s="16">
        <v>19.71</v>
      </c>
      <c r="I58" s="16">
        <v>32.159999999999997</v>
      </c>
      <c r="J58" s="16">
        <f t="shared" si="1"/>
        <v>51.87</v>
      </c>
      <c r="K58" s="16">
        <f>H58*F58</f>
        <v>315.36</v>
      </c>
      <c r="L58" s="16">
        <f>I58*F58</f>
        <v>514.55999999999995</v>
      </c>
      <c r="M58" s="77">
        <f t="shared" si="0"/>
        <v>829.92</v>
      </c>
      <c r="O58" s="38"/>
      <c r="P58" s="56">
        <v>0</v>
      </c>
      <c r="R58" s="65">
        <v>16</v>
      </c>
      <c r="S58" s="66">
        <v>829.92</v>
      </c>
    </row>
    <row r="59" spans="1:19" s="6" customFormat="1" ht="27.6" x14ac:dyDescent="0.25">
      <c r="A59" s="13" t="s">
        <v>173</v>
      </c>
      <c r="B59" s="14" t="s">
        <v>174</v>
      </c>
      <c r="C59" s="13" t="s">
        <v>15</v>
      </c>
      <c r="D59" s="13" t="s">
        <v>175</v>
      </c>
      <c r="E59" s="15" t="s">
        <v>24</v>
      </c>
      <c r="F59" s="50">
        <v>4</v>
      </c>
      <c r="G59" s="16">
        <v>116.32</v>
      </c>
      <c r="H59" s="16">
        <v>55.26</v>
      </c>
      <c r="I59" s="16">
        <v>90.17</v>
      </c>
      <c r="J59" s="16">
        <f t="shared" si="1"/>
        <v>145.43</v>
      </c>
      <c r="K59" s="16">
        <f>H59*F59</f>
        <v>221.04</v>
      </c>
      <c r="L59" s="16">
        <f>I59*F59</f>
        <v>360.68</v>
      </c>
      <c r="M59" s="77">
        <f t="shared" si="0"/>
        <v>581.72</v>
      </c>
      <c r="O59" s="38"/>
      <c r="P59" s="56">
        <v>0</v>
      </c>
      <c r="R59" s="65">
        <v>4</v>
      </c>
      <c r="S59" s="66">
        <v>581.72</v>
      </c>
    </row>
    <row r="60" spans="1:19" s="5" customFormat="1" x14ac:dyDescent="0.25">
      <c r="A60" s="10" t="s">
        <v>176</v>
      </c>
      <c r="B60" s="10"/>
      <c r="C60" s="10"/>
      <c r="D60" s="10" t="s">
        <v>177</v>
      </c>
      <c r="E60" s="10"/>
      <c r="F60" s="49"/>
      <c r="G60" s="11"/>
      <c r="H60" s="10"/>
      <c r="I60" s="10"/>
      <c r="J60" s="10">
        <f t="shared" si="1"/>
        <v>0</v>
      </c>
      <c r="K60" s="12">
        <f>SUM(K61:K105)</f>
        <v>51031.970000000016</v>
      </c>
      <c r="L60" s="12">
        <f>SUM(L61:L105)</f>
        <v>83283.870000000039</v>
      </c>
      <c r="M60" s="76">
        <f t="shared" si="0"/>
        <v>134315.84000000005</v>
      </c>
      <c r="O60" s="43"/>
      <c r="P60" s="55">
        <v>0</v>
      </c>
      <c r="R60" s="63"/>
      <c r="S60" s="64">
        <v>134315.84000000005</v>
      </c>
    </row>
    <row r="61" spans="1:19" s="6" customFormat="1" x14ac:dyDescent="0.25">
      <c r="A61" s="13" t="s">
        <v>178</v>
      </c>
      <c r="B61" s="14" t="s">
        <v>179</v>
      </c>
      <c r="C61" s="13" t="s">
        <v>54</v>
      </c>
      <c r="D61" s="13" t="s">
        <v>180</v>
      </c>
      <c r="E61" s="15" t="s">
        <v>41</v>
      </c>
      <c r="F61" s="50">
        <v>210</v>
      </c>
      <c r="G61" s="16">
        <v>0.54</v>
      </c>
      <c r="H61" s="16">
        <v>0.25</v>
      </c>
      <c r="I61" s="16">
        <v>0.42</v>
      </c>
      <c r="J61" s="16">
        <f t="shared" si="1"/>
        <v>0.66999999999999993</v>
      </c>
      <c r="K61" s="16">
        <f t="shared" ref="K61:K105" si="8">H61*F61</f>
        <v>52.5</v>
      </c>
      <c r="L61" s="16">
        <f t="shared" ref="L61:L105" si="9">I61*F61</f>
        <v>88.2</v>
      </c>
      <c r="M61" s="77">
        <f t="shared" si="0"/>
        <v>140.69999999999999</v>
      </c>
      <c r="O61" s="38"/>
      <c r="P61" s="56">
        <v>0</v>
      </c>
      <c r="R61" s="65">
        <v>210</v>
      </c>
      <c r="S61" s="66">
        <v>140.69999999999999</v>
      </c>
    </row>
    <row r="62" spans="1:19" s="6" customFormat="1" ht="27.6" x14ac:dyDescent="0.25">
      <c r="A62" s="13" t="s">
        <v>181</v>
      </c>
      <c r="B62" s="14" t="s">
        <v>182</v>
      </c>
      <c r="C62" s="13" t="s">
        <v>54</v>
      </c>
      <c r="D62" s="13" t="s">
        <v>183</v>
      </c>
      <c r="E62" s="15" t="s">
        <v>41</v>
      </c>
      <c r="F62" s="50">
        <v>44</v>
      </c>
      <c r="G62" s="16">
        <v>16.3</v>
      </c>
      <c r="H62" s="16">
        <v>7.75</v>
      </c>
      <c r="I62" s="16">
        <v>12.64</v>
      </c>
      <c r="J62" s="16">
        <f t="shared" si="1"/>
        <v>20.39</v>
      </c>
      <c r="K62" s="16">
        <f t="shared" si="8"/>
        <v>341</v>
      </c>
      <c r="L62" s="16">
        <f t="shared" si="9"/>
        <v>556.16000000000008</v>
      </c>
      <c r="M62" s="77">
        <f t="shared" si="0"/>
        <v>897.16000000000008</v>
      </c>
      <c r="O62" s="38"/>
      <c r="P62" s="56">
        <v>0</v>
      </c>
      <c r="R62" s="65">
        <v>44</v>
      </c>
      <c r="S62" s="66">
        <v>897.16000000000008</v>
      </c>
    </row>
    <row r="63" spans="1:19" s="6" customFormat="1" ht="27.6" x14ac:dyDescent="0.25">
      <c r="A63" s="13" t="s">
        <v>184</v>
      </c>
      <c r="B63" s="14" t="s">
        <v>185</v>
      </c>
      <c r="C63" s="13" t="s">
        <v>15</v>
      </c>
      <c r="D63" s="13" t="s">
        <v>186</v>
      </c>
      <c r="E63" s="15" t="s">
        <v>34</v>
      </c>
      <c r="F63" s="50">
        <v>2700</v>
      </c>
      <c r="G63" s="16">
        <v>3.98</v>
      </c>
      <c r="H63" s="16">
        <v>1.89</v>
      </c>
      <c r="I63" s="16">
        <v>3.09</v>
      </c>
      <c r="J63" s="16">
        <f t="shared" si="1"/>
        <v>4.9799999999999995</v>
      </c>
      <c r="K63" s="16">
        <f t="shared" si="8"/>
        <v>5103</v>
      </c>
      <c r="L63" s="16">
        <f t="shared" si="9"/>
        <v>8343</v>
      </c>
      <c r="M63" s="77">
        <f t="shared" si="0"/>
        <v>13446</v>
      </c>
      <c r="O63" s="38"/>
      <c r="P63" s="56">
        <v>0</v>
      </c>
      <c r="R63" s="65">
        <v>2700</v>
      </c>
      <c r="S63" s="66">
        <v>13446</v>
      </c>
    </row>
    <row r="64" spans="1:19" s="6" customFormat="1" ht="27.6" x14ac:dyDescent="0.25">
      <c r="A64" s="13" t="s">
        <v>187</v>
      </c>
      <c r="B64" s="14" t="s">
        <v>188</v>
      </c>
      <c r="C64" s="13" t="s">
        <v>15</v>
      </c>
      <c r="D64" s="13" t="s">
        <v>189</v>
      </c>
      <c r="E64" s="15" t="s">
        <v>34</v>
      </c>
      <c r="F64" s="50">
        <v>480</v>
      </c>
      <c r="G64" s="16">
        <v>5.48</v>
      </c>
      <c r="H64" s="16">
        <v>2.6</v>
      </c>
      <c r="I64" s="16">
        <v>4.25</v>
      </c>
      <c r="J64" s="16">
        <f t="shared" si="1"/>
        <v>6.85</v>
      </c>
      <c r="K64" s="16">
        <f t="shared" si="8"/>
        <v>1248</v>
      </c>
      <c r="L64" s="16">
        <f t="shared" si="9"/>
        <v>2040</v>
      </c>
      <c r="M64" s="77">
        <f t="shared" si="0"/>
        <v>3288</v>
      </c>
      <c r="O64" s="38"/>
      <c r="P64" s="56">
        <v>0</v>
      </c>
      <c r="R64" s="65">
        <v>480</v>
      </c>
      <c r="S64" s="66">
        <v>3288</v>
      </c>
    </row>
    <row r="65" spans="1:19" s="6" customFormat="1" ht="27.6" x14ac:dyDescent="0.25">
      <c r="A65" s="13" t="s">
        <v>190</v>
      </c>
      <c r="B65" s="14" t="s">
        <v>191</v>
      </c>
      <c r="C65" s="13" t="s">
        <v>15</v>
      </c>
      <c r="D65" s="13" t="s">
        <v>192</v>
      </c>
      <c r="E65" s="15" t="s">
        <v>34</v>
      </c>
      <c r="F65" s="50">
        <v>350</v>
      </c>
      <c r="G65" s="16">
        <v>7.65</v>
      </c>
      <c r="H65" s="16">
        <v>3.63</v>
      </c>
      <c r="I65" s="16">
        <v>5.93</v>
      </c>
      <c r="J65" s="16">
        <f t="shared" si="1"/>
        <v>9.5599999999999987</v>
      </c>
      <c r="K65" s="16">
        <f t="shared" si="8"/>
        <v>1270.5</v>
      </c>
      <c r="L65" s="16">
        <f t="shared" si="9"/>
        <v>2075.5</v>
      </c>
      <c r="M65" s="77">
        <f t="shared" si="0"/>
        <v>3346</v>
      </c>
      <c r="O65" s="38"/>
      <c r="P65" s="56">
        <v>0</v>
      </c>
      <c r="R65" s="65">
        <v>350</v>
      </c>
      <c r="S65" s="66">
        <v>3346</v>
      </c>
    </row>
    <row r="66" spans="1:19" s="6" customFormat="1" ht="27.6" x14ac:dyDescent="0.25">
      <c r="A66" s="13" t="s">
        <v>193</v>
      </c>
      <c r="B66" s="14" t="s">
        <v>194</v>
      </c>
      <c r="C66" s="13" t="s">
        <v>15</v>
      </c>
      <c r="D66" s="13" t="s">
        <v>195</v>
      </c>
      <c r="E66" s="15" t="s">
        <v>34</v>
      </c>
      <c r="F66" s="50">
        <v>20</v>
      </c>
      <c r="G66" s="16">
        <v>19.690000000000001</v>
      </c>
      <c r="H66" s="16">
        <v>9.36</v>
      </c>
      <c r="I66" s="16">
        <v>15.27</v>
      </c>
      <c r="J66" s="16">
        <f t="shared" si="1"/>
        <v>24.63</v>
      </c>
      <c r="K66" s="16">
        <f t="shared" si="8"/>
        <v>187.2</v>
      </c>
      <c r="L66" s="16">
        <f t="shared" si="9"/>
        <v>305.39999999999998</v>
      </c>
      <c r="M66" s="77">
        <f t="shared" si="0"/>
        <v>492.59999999999997</v>
      </c>
      <c r="O66" s="38"/>
      <c r="P66" s="56">
        <v>0</v>
      </c>
      <c r="R66" s="65">
        <v>20</v>
      </c>
      <c r="S66" s="66">
        <v>492.59999999999997</v>
      </c>
    </row>
    <row r="67" spans="1:19" s="6" customFormat="1" ht="41.4" x14ac:dyDescent="0.25">
      <c r="A67" s="13" t="s">
        <v>196</v>
      </c>
      <c r="B67" s="14" t="s">
        <v>197</v>
      </c>
      <c r="C67" s="13" t="s">
        <v>15</v>
      </c>
      <c r="D67" s="13" t="s">
        <v>198</v>
      </c>
      <c r="E67" s="15" t="s">
        <v>34</v>
      </c>
      <c r="F67" s="50">
        <v>420</v>
      </c>
      <c r="G67" s="16">
        <v>79.790000000000006</v>
      </c>
      <c r="H67" s="16">
        <v>37.909999999999997</v>
      </c>
      <c r="I67" s="16">
        <v>61.85</v>
      </c>
      <c r="J67" s="16">
        <f t="shared" si="1"/>
        <v>99.759999999999991</v>
      </c>
      <c r="K67" s="16">
        <f t="shared" si="8"/>
        <v>15922.199999999999</v>
      </c>
      <c r="L67" s="16">
        <f t="shared" si="9"/>
        <v>25977</v>
      </c>
      <c r="M67" s="77">
        <f t="shared" si="0"/>
        <v>41899.199999999997</v>
      </c>
      <c r="O67" s="38"/>
      <c r="P67" s="56">
        <v>0</v>
      </c>
      <c r="R67" s="65">
        <v>420</v>
      </c>
      <c r="S67" s="66">
        <v>41899.199999999997</v>
      </c>
    </row>
    <row r="68" spans="1:19" s="6" customFormat="1" ht="41.4" x14ac:dyDescent="0.25">
      <c r="A68" s="13" t="s">
        <v>199</v>
      </c>
      <c r="B68" s="14" t="s">
        <v>200</v>
      </c>
      <c r="C68" s="13" t="s">
        <v>15</v>
      </c>
      <c r="D68" s="13" t="s">
        <v>201</v>
      </c>
      <c r="E68" s="15" t="s">
        <v>41</v>
      </c>
      <c r="F68" s="50">
        <v>2</v>
      </c>
      <c r="G68" s="16">
        <v>227.56</v>
      </c>
      <c r="H68" s="16">
        <v>108.12</v>
      </c>
      <c r="I68" s="16">
        <v>176.4</v>
      </c>
      <c r="J68" s="16">
        <f t="shared" si="1"/>
        <v>284.52</v>
      </c>
      <c r="K68" s="16">
        <f t="shared" si="8"/>
        <v>216.24</v>
      </c>
      <c r="L68" s="16">
        <f t="shared" si="9"/>
        <v>352.8</v>
      </c>
      <c r="M68" s="77">
        <f t="shared" si="0"/>
        <v>569.04</v>
      </c>
      <c r="O68" s="38"/>
      <c r="P68" s="56">
        <v>0</v>
      </c>
      <c r="R68" s="65">
        <v>2</v>
      </c>
      <c r="S68" s="66">
        <v>569.04</v>
      </c>
    </row>
    <row r="69" spans="1:19" s="6" customFormat="1" ht="41.4" x14ac:dyDescent="0.25">
      <c r="A69" s="13" t="s">
        <v>202</v>
      </c>
      <c r="B69" s="14" t="s">
        <v>203</v>
      </c>
      <c r="C69" s="13" t="s">
        <v>54</v>
      </c>
      <c r="D69" s="13" t="s">
        <v>204</v>
      </c>
      <c r="E69" s="15" t="s">
        <v>41</v>
      </c>
      <c r="F69" s="50">
        <v>5</v>
      </c>
      <c r="G69" s="16">
        <v>644.98</v>
      </c>
      <c r="H69" s="16">
        <v>306.44</v>
      </c>
      <c r="I69" s="16">
        <v>499.98</v>
      </c>
      <c r="J69" s="16">
        <f t="shared" si="1"/>
        <v>806.42000000000007</v>
      </c>
      <c r="K69" s="16">
        <f t="shared" si="8"/>
        <v>1532.2</v>
      </c>
      <c r="L69" s="16">
        <f t="shared" si="9"/>
        <v>2499.9</v>
      </c>
      <c r="M69" s="77">
        <f t="shared" si="0"/>
        <v>4032.1000000000004</v>
      </c>
      <c r="O69" s="38"/>
      <c r="P69" s="56">
        <v>0</v>
      </c>
      <c r="R69" s="65">
        <v>5</v>
      </c>
      <c r="S69" s="66">
        <v>4032.1000000000004</v>
      </c>
    </row>
    <row r="70" spans="1:19" s="6" customFormat="1" ht="27.6" x14ac:dyDescent="0.25">
      <c r="A70" s="13" t="s">
        <v>205</v>
      </c>
      <c r="B70" s="14" t="s">
        <v>206</v>
      </c>
      <c r="C70" s="13" t="s">
        <v>54</v>
      </c>
      <c r="D70" s="13" t="s">
        <v>207</v>
      </c>
      <c r="E70" s="15" t="s">
        <v>41</v>
      </c>
      <c r="F70" s="50">
        <v>4</v>
      </c>
      <c r="G70" s="16">
        <v>143.19999999999999</v>
      </c>
      <c r="H70" s="16">
        <v>68.040000000000006</v>
      </c>
      <c r="I70" s="16">
        <v>111.01</v>
      </c>
      <c r="J70" s="16">
        <f t="shared" si="1"/>
        <v>179.05</v>
      </c>
      <c r="K70" s="16">
        <f t="shared" si="8"/>
        <v>272.16000000000003</v>
      </c>
      <c r="L70" s="16">
        <f t="shared" si="9"/>
        <v>444.04</v>
      </c>
      <c r="M70" s="77">
        <f t="shared" si="0"/>
        <v>716.2</v>
      </c>
      <c r="O70" s="38"/>
      <c r="P70" s="56">
        <v>0</v>
      </c>
      <c r="R70" s="65">
        <v>4</v>
      </c>
      <c r="S70" s="66">
        <v>716.2</v>
      </c>
    </row>
    <row r="71" spans="1:19" s="6" customFormat="1" ht="55.2" x14ac:dyDescent="0.25">
      <c r="A71" s="13" t="s">
        <v>208</v>
      </c>
      <c r="B71" s="14" t="s">
        <v>209</v>
      </c>
      <c r="C71" s="13" t="s">
        <v>54</v>
      </c>
      <c r="D71" s="13" t="s">
        <v>210</v>
      </c>
      <c r="E71" s="15" t="s">
        <v>41</v>
      </c>
      <c r="F71" s="50">
        <v>83</v>
      </c>
      <c r="G71" s="16">
        <v>43.16</v>
      </c>
      <c r="H71" s="16">
        <v>20.5</v>
      </c>
      <c r="I71" s="16">
        <v>33.450000000000003</v>
      </c>
      <c r="J71" s="16">
        <f t="shared" ref="J71:J134" si="10">H71+I71</f>
        <v>53.95</v>
      </c>
      <c r="K71" s="16">
        <f t="shared" si="8"/>
        <v>1701.5</v>
      </c>
      <c r="L71" s="16">
        <f t="shared" si="9"/>
        <v>2776.3500000000004</v>
      </c>
      <c r="M71" s="77">
        <f t="shared" si="0"/>
        <v>4477.8500000000004</v>
      </c>
      <c r="O71" s="38"/>
      <c r="P71" s="56">
        <v>0</v>
      </c>
      <c r="R71" s="65">
        <v>83</v>
      </c>
      <c r="S71" s="66">
        <v>4477.8500000000004</v>
      </c>
    </row>
    <row r="72" spans="1:19" s="6" customFormat="1" ht="41.4" x14ac:dyDescent="0.25">
      <c r="A72" s="13" t="s">
        <v>211</v>
      </c>
      <c r="B72" s="14" t="s">
        <v>212</v>
      </c>
      <c r="C72" s="13" t="s">
        <v>15</v>
      </c>
      <c r="D72" s="13" t="s">
        <v>213</v>
      </c>
      <c r="E72" s="15" t="s">
        <v>41</v>
      </c>
      <c r="F72" s="50">
        <v>47</v>
      </c>
      <c r="G72" s="16">
        <v>16.07</v>
      </c>
      <c r="H72" s="16">
        <v>7.64</v>
      </c>
      <c r="I72" s="16">
        <v>12.46</v>
      </c>
      <c r="J72" s="16">
        <f t="shared" si="10"/>
        <v>20.100000000000001</v>
      </c>
      <c r="K72" s="16">
        <f t="shared" si="8"/>
        <v>359.08</v>
      </c>
      <c r="L72" s="16">
        <f t="shared" si="9"/>
        <v>585.62</v>
      </c>
      <c r="M72" s="77">
        <f t="shared" ref="M72:M135" si="11">L72+K72</f>
        <v>944.7</v>
      </c>
      <c r="O72" s="38"/>
      <c r="P72" s="56">
        <v>0</v>
      </c>
      <c r="R72" s="65">
        <v>47</v>
      </c>
      <c r="S72" s="66">
        <v>944.7</v>
      </c>
    </row>
    <row r="73" spans="1:19" s="6" customFormat="1" ht="41.4" x14ac:dyDescent="0.25">
      <c r="A73" s="13" t="s">
        <v>214</v>
      </c>
      <c r="B73" s="14" t="s">
        <v>215</v>
      </c>
      <c r="C73" s="13" t="s">
        <v>15</v>
      </c>
      <c r="D73" s="13" t="s">
        <v>216</v>
      </c>
      <c r="E73" s="15" t="s">
        <v>41</v>
      </c>
      <c r="F73" s="50">
        <v>2</v>
      </c>
      <c r="G73" s="16">
        <v>47.07</v>
      </c>
      <c r="H73" s="16">
        <v>22.36</v>
      </c>
      <c r="I73" s="16">
        <v>36.49</v>
      </c>
      <c r="J73" s="16">
        <f t="shared" si="10"/>
        <v>58.85</v>
      </c>
      <c r="K73" s="16">
        <f t="shared" si="8"/>
        <v>44.72</v>
      </c>
      <c r="L73" s="16">
        <f t="shared" si="9"/>
        <v>72.98</v>
      </c>
      <c r="M73" s="77">
        <f t="shared" si="11"/>
        <v>117.7</v>
      </c>
      <c r="O73" s="38"/>
      <c r="P73" s="56">
        <v>0</v>
      </c>
      <c r="R73" s="65">
        <v>2</v>
      </c>
      <c r="S73" s="66">
        <v>117.7</v>
      </c>
    </row>
    <row r="74" spans="1:19" s="6" customFormat="1" ht="27.6" x14ac:dyDescent="0.25">
      <c r="A74" s="13" t="s">
        <v>217</v>
      </c>
      <c r="B74" s="14" t="s">
        <v>218</v>
      </c>
      <c r="C74" s="13" t="s">
        <v>54</v>
      </c>
      <c r="D74" s="13" t="s">
        <v>219</v>
      </c>
      <c r="E74" s="15" t="s">
        <v>41</v>
      </c>
      <c r="F74" s="50">
        <v>4</v>
      </c>
      <c r="G74" s="16">
        <v>16.66</v>
      </c>
      <c r="H74" s="16">
        <v>7.92</v>
      </c>
      <c r="I74" s="16">
        <v>12.92</v>
      </c>
      <c r="J74" s="16">
        <f t="shared" si="10"/>
        <v>20.84</v>
      </c>
      <c r="K74" s="16">
        <f t="shared" si="8"/>
        <v>31.68</v>
      </c>
      <c r="L74" s="16">
        <f t="shared" si="9"/>
        <v>51.68</v>
      </c>
      <c r="M74" s="77">
        <f t="shared" si="11"/>
        <v>83.36</v>
      </c>
      <c r="O74" s="38"/>
      <c r="P74" s="56">
        <v>0</v>
      </c>
      <c r="R74" s="65">
        <v>4</v>
      </c>
      <c r="S74" s="66">
        <v>83.36</v>
      </c>
    </row>
    <row r="75" spans="1:19" s="6" customFormat="1" ht="27.6" x14ac:dyDescent="0.25">
      <c r="A75" s="13" t="s">
        <v>220</v>
      </c>
      <c r="B75" s="14" t="s">
        <v>221</v>
      </c>
      <c r="C75" s="13" t="s">
        <v>15</v>
      </c>
      <c r="D75" s="13" t="s">
        <v>222</v>
      </c>
      <c r="E75" s="15" t="s">
        <v>41</v>
      </c>
      <c r="F75" s="50">
        <v>17</v>
      </c>
      <c r="G75" s="16">
        <v>9.11</v>
      </c>
      <c r="H75" s="16">
        <v>4.33</v>
      </c>
      <c r="I75" s="16">
        <v>7.07</v>
      </c>
      <c r="J75" s="16">
        <f t="shared" si="10"/>
        <v>11.4</v>
      </c>
      <c r="K75" s="16">
        <f t="shared" si="8"/>
        <v>73.61</v>
      </c>
      <c r="L75" s="16">
        <f t="shared" si="9"/>
        <v>120.19</v>
      </c>
      <c r="M75" s="77">
        <f t="shared" si="11"/>
        <v>193.8</v>
      </c>
      <c r="O75" s="38"/>
      <c r="P75" s="56">
        <v>0</v>
      </c>
      <c r="R75" s="65">
        <v>17</v>
      </c>
      <c r="S75" s="66">
        <v>193.8</v>
      </c>
    </row>
    <row r="76" spans="1:19" s="6" customFormat="1" ht="27.6" x14ac:dyDescent="0.25">
      <c r="A76" s="13" t="s">
        <v>223</v>
      </c>
      <c r="B76" s="14" t="s">
        <v>224</v>
      </c>
      <c r="C76" s="13" t="s">
        <v>15</v>
      </c>
      <c r="D76" s="13" t="s">
        <v>225</v>
      </c>
      <c r="E76" s="15" t="s">
        <v>41</v>
      </c>
      <c r="F76" s="50">
        <v>12</v>
      </c>
      <c r="G76" s="16">
        <v>10.81</v>
      </c>
      <c r="H76" s="16">
        <v>5.14</v>
      </c>
      <c r="I76" s="16">
        <v>8.3800000000000008</v>
      </c>
      <c r="J76" s="16">
        <f t="shared" si="10"/>
        <v>13.52</v>
      </c>
      <c r="K76" s="16">
        <f t="shared" si="8"/>
        <v>61.679999999999993</v>
      </c>
      <c r="L76" s="16">
        <f t="shared" si="9"/>
        <v>100.56</v>
      </c>
      <c r="M76" s="77">
        <f t="shared" si="11"/>
        <v>162.24</v>
      </c>
      <c r="O76" s="38"/>
      <c r="P76" s="56">
        <v>0</v>
      </c>
      <c r="R76" s="65">
        <v>12</v>
      </c>
      <c r="S76" s="66">
        <v>162.24</v>
      </c>
    </row>
    <row r="77" spans="1:19" s="6" customFormat="1" ht="27.6" x14ac:dyDescent="0.25">
      <c r="A77" s="13" t="s">
        <v>226</v>
      </c>
      <c r="B77" s="14" t="s">
        <v>227</v>
      </c>
      <c r="C77" s="13" t="s">
        <v>15</v>
      </c>
      <c r="D77" s="13" t="s">
        <v>228</v>
      </c>
      <c r="E77" s="15" t="s">
        <v>41</v>
      </c>
      <c r="F77" s="50">
        <v>3</v>
      </c>
      <c r="G77" s="16">
        <v>12.17</v>
      </c>
      <c r="H77" s="16">
        <v>5.78</v>
      </c>
      <c r="I77" s="16">
        <v>9.43</v>
      </c>
      <c r="J77" s="16">
        <f t="shared" si="10"/>
        <v>15.21</v>
      </c>
      <c r="K77" s="16">
        <f t="shared" si="8"/>
        <v>17.34</v>
      </c>
      <c r="L77" s="16">
        <f t="shared" si="9"/>
        <v>28.29</v>
      </c>
      <c r="M77" s="77">
        <f t="shared" si="11"/>
        <v>45.629999999999995</v>
      </c>
      <c r="O77" s="38"/>
      <c r="P77" s="56">
        <v>0</v>
      </c>
      <c r="R77" s="65">
        <v>3</v>
      </c>
      <c r="S77" s="66">
        <v>45.629999999999995</v>
      </c>
    </row>
    <row r="78" spans="1:19" s="6" customFormat="1" ht="27.6" x14ac:dyDescent="0.25">
      <c r="A78" s="13" t="s">
        <v>229</v>
      </c>
      <c r="B78" s="14" t="s">
        <v>230</v>
      </c>
      <c r="C78" s="13" t="s">
        <v>15</v>
      </c>
      <c r="D78" s="13" t="s">
        <v>231</v>
      </c>
      <c r="E78" s="15" t="s">
        <v>41</v>
      </c>
      <c r="F78" s="50">
        <v>1</v>
      </c>
      <c r="G78" s="16">
        <v>17.45</v>
      </c>
      <c r="H78" s="16">
        <v>8.2899999999999991</v>
      </c>
      <c r="I78" s="16">
        <v>13.53</v>
      </c>
      <c r="J78" s="16">
        <f t="shared" si="10"/>
        <v>21.82</v>
      </c>
      <c r="K78" s="16">
        <f t="shared" si="8"/>
        <v>8.2899999999999991</v>
      </c>
      <c r="L78" s="16">
        <f t="shared" si="9"/>
        <v>13.53</v>
      </c>
      <c r="M78" s="77">
        <f t="shared" si="11"/>
        <v>21.82</v>
      </c>
      <c r="O78" s="38"/>
      <c r="P78" s="56">
        <v>0</v>
      </c>
      <c r="R78" s="65">
        <v>1</v>
      </c>
      <c r="S78" s="66">
        <v>21.82</v>
      </c>
    </row>
    <row r="79" spans="1:19" s="6" customFormat="1" ht="27.6" x14ac:dyDescent="0.25">
      <c r="A79" s="13" t="s">
        <v>232</v>
      </c>
      <c r="B79" s="14" t="s">
        <v>233</v>
      </c>
      <c r="C79" s="13" t="s">
        <v>15</v>
      </c>
      <c r="D79" s="13" t="s">
        <v>234</v>
      </c>
      <c r="E79" s="15" t="s">
        <v>41</v>
      </c>
      <c r="F79" s="50">
        <v>1</v>
      </c>
      <c r="G79" s="16">
        <v>485.02</v>
      </c>
      <c r="H79" s="16">
        <v>230.44</v>
      </c>
      <c r="I79" s="16">
        <v>375.98</v>
      </c>
      <c r="J79" s="16">
        <f t="shared" si="10"/>
        <v>606.42000000000007</v>
      </c>
      <c r="K79" s="16">
        <f t="shared" si="8"/>
        <v>230.44</v>
      </c>
      <c r="L79" s="16">
        <f t="shared" si="9"/>
        <v>375.98</v>
      </c>
      <c r="M79" s="77">
        <f t="shared" si="11"/>
        <v>606.42000000000007</v>
      </c>
      <c r="O79" s="38"/>
      <c r="P79" s="56">
        <v>0</v>
      </c>
      <c r="R79" s="65">
        <v>1</v>
      </c>
      <c r="S79" s="66">
        <v>606.42000000000007</v>
      </c>
    </row>
    <row r="80" spans="1:19" s="6" customFormat="1" ht="27.6" x14ac:dyDescent="0.25">
      <c r="A80" s="13" t="s">
        <v>235</v>
      </c>
      <c r="B80" s="14" t="s">
        <v>236</v>
      </c>
      <c r="C80" s="13" t="s">
        <v>15</v>
      </c>
      <c r="D80" s="13" t="s">
        <v>237</v>
      </c>
      <c r="E80" s="15" t="s">
        <v>41</v>
      </c>
      <c r="F80" s="50">
        <v>3</v>
      </c>
      <c r="G80" s="16">
        <v>63.03</v>
      </c>
      <c r="H80" s="16">
        <v>29.94</v>
      </c>
      <c r="I80" s="16">
        <v>48.86</v>
      </c>
      <c r="J80" s="16">
        <f t="shared" si="10"/>
        <v>78.8</v>
      </c>
      <c r="K80" s="16">
        <f t="shared" si="8"/>
        <v>89.820000000000007</v>
      </c>
      <c r="L80" s="16">
        <f t="shared" si="9"/>
        <v>146.57999999999998</v>
      </c>
      <c r="M80" s="77">
        <f t="shared" si="11"/>
        <v>236.39999999999998</v>
      </c>
      <c r="O80" s="38"/>
      <c r="P80" s="56">
        <v>0</v>
      </c>
      <c r="R80" s="65">
        <v>3</v>
      </c>
      <c r="S80" s="66">
        <v>236.39999999999998</v>
      </c>
    </row>
    <row r="81" spans="1:19" s="6" customFormat="1" ht="27.6" x14ac:dyDescent="0.25">
      <c r="A81" s="13" t="s">
        <v>238</v>
      </c>
      <c r="B81" s="14" t="s">
        <v>239</v>
      </c>
      <c r="C81" s="13" t="s">
        <v>54</v>
      </c>
      <c r="D81" s="13" t="s">
        <v>240</v>
      </c>
      <c r="E81" s="15" t="s">
        <v>41</v>
      </c>
      <c r="F81" s="50">
        <v>3</v>
      </c>
      <c r="G81" s="16">
        <v>78.06</v>
      </c>
      <c r="H81" s="16">
        <v>37.090000000000003</v>
      </c>
      <c r="I81" s="16">
        <v>60.51</v>
      </c>
      <c r="J81" s="16">
        <f t="shared" si="10"/>
        <v>97.6</v>
      </c>
      <c r="K81" s="16">
        <f t="shared" si="8"/>
        <v>111.27000000000001</v>
      </c>
      <c r="L81" s="16">
        <f t="shared" si="9"/>
        <v>181.53</v>
      </c>
      <c r="M81" s="77">
        <f t="shared" si="11"/>
        <v>292.8</v>
      </c>
      <c r="O81" s="38"/>
      <c r="P81" s="56">
        <v>0</v>
      </c>
      <c r="R81" s="65">
        <v>3</v>
      </c>
      <c r="S81" s="66">
        <v>292.8</v>
      </c>
    </row>
    <row r="82" spans="1:19" s="6" customFormat="1" ht="27.6" x14ac:dyDescent="0.25">
      <c r="A82" s="13" t="s">
        <v>241</v>
      </c>
      <c r="B82" s="14" t="s">
        <v>242</v>
      </c>
      <c r="C82" s="13" t="s">
        <v>54</v>
      </c>
      <c r="D82" s="13" t="s">
        <v>243</v>
      </c>
      <c r="E82" s="15" t="s">
        <v>41</v>
      </c>
      <c r="F82" s="50">
        <v>18</v>
      </c>
      <c r="G82" s="16">
        <v>111.2</v>
      </c>
      <c r="H82" s="16">
        <v>52.83</v>
      </c>
      <c r="I82" s="16">
        <v>86.2</v>
      </c>
      <c r="J82" s="16">
        <f t="shared" si="10"/>
        <v>139.03</v>
      </c>
      <c r="K82" s="16">
        <f t="shared" si="8"/>
        <v>950.93999999999994</v>
      </c>
      <c r="L82" s="16">
        <f t="shared" si="9"/>
        <v>1551.6000000000001</v>
      </c>
      <c r="M82" s="77">
        <f t="shared" si="11"/>
        <v>2502.54</v>
      </c>
      <c r="O82" s="38"/>
      <c r="P82" s="56">
        <v>0</v>
      </c>
      <c r="R82" s="65">
        <v>18</v>
      </c>
      <c r="S82" s="66">
        <v>2502.54</v>
      </c>
    </row>
    <row r="83" spans="1:19" s="6" customFormat="1" ht="27.6" x14ac:dyDescent="0.25">
      <c r="A83" s="13" t="s">
        <v>244</v>
      </c>
      <c r="B83" s="14" t="s">
        <v>245</v>
      </c>
      <c r="C83" s="13" t="s">
        <v>54</v>
      </c>
      <c r="D83" s="13" t="s">
        <v>246</v>
      </c>
      <c r="E83" s="15" t="s">
        <v>41</v>
      </c>
      <c r="F83" s="50">
        <v>4</v>
      </c>
      <c r="G83" s="16">
        <v>113</v>
      </c>
      <c r="H83" s="16">
        <v>53.69</v>
      </c>
      <c r="I83" s="16">
        <v>87.6</v>
      </c>
      <c r="J83" s="16">
        <f t="shared" si="10"/>
        <v>141.29</v>
      </c>
      <c r="K83" s="16">
        <f t="shared" si="8"/>
        <v>214.76</v>
      </c>
      <c r="L83" s="16">
        <f t="shared" si="9"/>
        <v>350.4</v>
      </c>
      <c r="M83" s="77">
        <f t="shared" si="11"/>
        <v>565.16</v>
      </c>
      <c r="O83" s="38"/>
      <c r="P83" s="56">
        <v>0</v>
      </c>
      <c r="R83" s="65">
        <v>4</v>
      </c>
      <c r="S83" s="66">
        <v>565.16</v>
      </c>
    </row>
    <row r="84" spans="1:19" s="6" customFormat="1" ht="55.2" x14ac:dyDescent="0.25">
      <c r="A84" s="13" t="s">
        <v>247</v>
      </c>
      <c r="B84" s="14" t="s">
        <v>248</v>
      </c>
      <c r="C84" s="13" t="s">
        <v>54</v>
      </c>
      <c r="D84" s="13" t="s">
        <v>249</v>
      </c>
      <c r="E84" s="15" t="s">
        <v>250</v>
      </c>
      <c r="F84" s="50">
        <v>70</v>
      </c>
      <c r="G84" s="16">
        <v>94.96</v>
      </c>
      <c r="H84" s="16">
        <v>45.12</v>
      </c>
      <c r="I84" s="16">
        <v>73.61</v>
      </c>
      <c r="J84" s="16">
        <f t="shared" si="10"/>
        <v>118.72999999999999</v>
      </c>
      <c r="K84" s="16">
        <f t="shared" si="8"/>
        <v>3158.3999999999996</v>
      </c>
      <c r="L84" s="16">
        <f t="shared" si="9"/>
        <v>5152.7</v>
      </c>
      <c r="M84" s="77">
        <f t="shared" si="11"/>
        <v>8311.0999999999985</v>
      </c>
      <c r="O84" s="38"/>
      <c r="P84" s="56">
        <v>0</v>
      </c>
      <c r="R84" s="65">
        <v>70</v>
      </c>
      <c r="S84" s="66">
        <v>8311.0999999999985</v>
      </c>
    </row>
    <row r="85" spans="1:19" s="6" customFormat="1" ht="27.6" x14ac:dyDescent="0.25">
      <c r="A85" s="13" t="s">
        <v>251</v>
      </c>
      <c r="B85" s="14" t="s">
        <v>252</v>
      </c>
      <c r="C85" s="13" t="s">
        <v>54</v>
      </c>
      <c r="D85" s="13" t="s">
        <v>253</v>
      </c>
      <c r="E85" s="15" t="s">
        <v>34</v>
      </c>
      <c r="F85" s="50">
        <v>21</v>
      </c>
      <c r="G85" s="16">
        <v>70.22</v>
      </c>
      <c r="H85" s="16">
        <v>33.36</v>
      </c>
      <c r="I85" s="16">
        <v>54.43</v>
      </c>
      <c r="J85" s="16">
        <f t="shared" si="10"/>
        <v>87.789999999999992</v>
      </c>
      <c r="K85" s="16">
        <f t="shared" si="8"/>
        <v>700.56</v>
      </c>
      <c r="L85" s="16">
        <f t="shared" si="9"/>
        <v>1143.03</v>
      </c>
      <c r="M85" s="77">
        <f t="shared" si="11"/>
        <v>1843.59</v>
      </c>
      <c r="O85" s="38"/>
      <c r="P85" s="56">
        <v>0</v>
      </c>
      <c r="R85" s="65">
        <v>21</v>
      </c>
      <c r="S85" s="66">
        <v>1843.59</v>
      </c>
    </row>
    <row r="86" spans="1:19" s="6" customFormat="1" ht="27.6" x14ac:dyDescent="0.25">
      <c r="A86" s="13" t="s">
        <v>254</v>
      </c>
      <c r="B86" s="14" t="s">
        <v>255</v>
      </c>
      <c r="C86" s="13" t="s">
        <v>15</v>
      </c>
      <c r="D86" s="13" t="s">
        <v>256</v>
      </c>
      <c r="E86" s="15" t="s">
        <v>34</v>
      </c>
      <c r="F86" s="50">
        <v>189</v>
      </c>
      <c r="G86" s="16">
        <v>13.61</v>
      </c>
      <c r="H86" s="16">
        <v>6.47</v>
      </c>
      <c r="I86" s="16">
        <v>10.55</v>
      </c>
      <c r="J86" s="16">
        <f t="shared" si="10"/>
        <v>17.02</v>
      </c>
      <c r="K86" s="16">
        <f t="shared" si="8"/>
        <v>1222.83</v>
      </c>
      <c r="L86" s="16">
        <f t="shared" si="9"/>
        <v>1993.95</v>
      </c>
      <c r="M86" s="77">
        <f t="shared" si="11"/>
        <v>3216.7799999999997</v>
      </c>
      <c r="O86" s="38"/>
      <c r="P86" s="56">
        <v>0</v>
      </c>
      <c r="R86" s="65">
        <v>189</v>
      </c>
      <c r="S86" s="66">
        <v>3216.7799999999997</v>
      </c>
    </row>
    <row r="87" spans="1:19" s="6" customFormat="1" ht="27.6" x14ac:dyDescent="0.25">
      <c r="A87" s="13" t="s">
        <v>257</v>
      </c>
      <c r="B87" s="14" t="s">
        <v>258</v>
      </c>
      <c r="C87" s="13" t="s">
        <v>15</v>
      </c>
      <c r="D87" s="13" t="s">
        <v>259</v>
      </c>
      <c r="E87" s="15" t="s">
        <v>34</v>
      </c>
      <c r="F87" s="50">
        <v>6</v>
      </c>
      <c r="G87" s="16">
        <v>49.48</v>
      </c>
      <c r="H87" s="16">
        <v>23.51</v>
      </c>
      <c r="I87" s="16">
        <v>38.36</v>
      </c>
      <c r="J87" s="16">
        <f t="shared" si="10"/>
        <v>61.870000000000005</v>
      </c>
      <c r="K87" s="16">
        <f t="shared" si="8"/>
        <v>141.06</v>
      </c>
      <c r="L87" s="16">
        <f t="shared" si="9"/>
        <v>230.16</v>
      </c>
      <c r="M87" s="77">
        <f t="shared" si="11"/>
        <v>371.22</v>
      </c>
      <c r="O87" s="38"/>
      <c r="P87" s="56">
        <v>0</v>
      </c>
      <c r="R87" s="65">
        <v>6</v>
      </c>
      <c r="S87" s="66">
        <v>371.22</v>
      </c>
    </row>
    <row r="88" spans="1:19" s="6" customFormat="1" ht="27.6" x14ac:dyDescent="0.25">
      <c r="A88" s="13" t="s">
        <v>260</v>
      </c>
      <c r="B88" s="14" t="s">
        <v>261</v>
      </c>
      <c r="C88" s="13" t="s">
        <v>15</v>
      </c>
      <c r="D88" s="13" t="s">
        <v>262</v>
      </c>
      <c r="E88" s="15" t="s">
        <v>41</v>
      </c>
      <c r="F88" s="50">
        <v>10</v>
      </c>
      <c r="G88" s="16">
        <v>46.13</v>
      </c>
      <c r="H88" s="16">
        <v>21.92</v>
      </c>
      <c r="I88" s="16">
        <v>35.76</v>
      </c>
      <c r="J88" s="16">
        <f t="shared" si="10"/>
        <v>57.68</v>
      </c>
      <c r="K88" s="16">
        <f t="shared" si="8"/>
        <v>219.20000000000002</v>
      </c>
      <c r="L88" s="16">
        <f t="shared" si="9"/>
        <v>357.59999999999997</v>
      </c>
      <c r="M88" s="77">
        <f t="shared" si="11"/>
        <v>576.79999999999995</v>
      </c>
      <c r="O88" s="38"/>
      <c r="P88" s="56">
        <v>0</v>
      </c>
      <c r="R88" s="65">
        <v>10</v>
      </c>
      <c r="S88" s="66">
        <v>576.79999999999995</v>
      </c>
    </row>
    <row r="89" spans="1:19" s="6" customFormat="1" ht="27.6" x14ac:dyDescent="0.25">
      <c r="A89" s="13" t="s">
        <v>263</v>
      </c>
      <c r="B89" s="14" t="s">
        <v>264</v>
      </c>
      <c r="C89" s="13" t="s">
        <v>15</v>
      </c>
      <c r="D89" s="13" t="s">
        <v>265</v>
      </c>
      <c r="E89" s="15" t="s">
        <v>41</v>
      </c>
      <c r="F89" s="50">
        <v>2</v>
      </c>
      <c r="G89" s="16">
        <v>66.11</v>
      </c>
      <c r="H89" s="16">
        <v>31.41</v>
      </c>
      <c r="I89" s="16">
        <v>51.24</v>
      </c>
      <c r="J89" s="16">
        <f t="shared" si="10"/>
        <v>82.65</v>
      </c>
      <c r="K89" s="16">
        <f t="shared" si="8"/>
        <v>62.82</v>
      </c>
      <c r="L89" s="16">
        <f t="shared" si="9"/>
        <v>102.48</v>
      </c>
      <c r="M89" s="77">
        <f t="shared" si="11"/>
        <v>165.3</v>
      </c>
      <c r="O89" s="38"/>
      <c r="P89" s="56">
        <v>0</v>
      </c>
      <c r="R89" s="65">
        <v>2</v>
      </c>
      <c r="S89" s="66">
        <v>165.3</v>
      </c>
    </row>
    <row r="90" spans="1:19" s="6" customFormat="1" ht="27.6" x14ac:dyDescent="0.25">
      <c r="A90" s="13" t="s">
        <v>266</v>
      </c>
      <c r="B90" s="14" t="s">
        <v>267</v>
      </c>
      <c r="C90" s="13" t="s">
        <v>15</v>
      </c>
      <c r="D90" s="13" t="s">
        <v>268</v>
      </c>
      <c r="E90" s="15" t="s">
        <v>41</v>
      </c>
      <c r="F90" s="50">
        <v>1</v>
      </c>
      <c r="G90" s="16">
        <v>42.05</v>
      </c>
      <c r="H90" s="16">
        <v>19.98</v>
      </c>
      <c r="I90" s="16">
        <v>32.6</v>
      </c>
      <c r="J90" s="16">
        <f t="shared" si="10"/>
        <v>52.58</v>
      </c>
      <c r="K90" s="16">
        <f t="shared" si="8"/>
        <v>19.98</v>
      </c>
      <c r="L90" s="16">
        <f t="shared" si="9"/>
        <v>32.6</v>
      </c>
      <c r="M90" s="77">
        <f t="shared" si="11"/>
        <v>52.58</v>
      </c>
      <c r="O90" s="38"/>
      <c r="P90" s="56">
        <v>0</v>
      </c>
      <c r="R90" s="65">
        <v>1</v>
      </c>
      <c r="S90" s="66">
        <v>52.58</v>
      </c>
    </row>
    <row r="91" spans="1:19" s="6" customFormat="1" ht="55.2" x14ac:dyDescent="0.25">
      <c r="A91" s="13" t="s">
        <v>269</v>
      </c>
      <c r="B91" s="14" t="s">
        <v>270</v>
      </c>
      <c r="C91" s="13" t="s">
        <v>54</v>
      </c>
      <c r="D91" s="13" t="s">
        <v>271</v>
      </c>
      <c r="E91" s="15" t="s">
        <v>41</v>
      </c>
      <c r="F91" s="50">
        <v>18</v>
      </c>
      <c r="G91" s="16">
        <v>128.4</v>
      </c>
      <c r="H91" s="16">
        <v>61</v>
      </c>
      <c r="I91" s="16">
        <v>99.53</v>
      </c>
      <c r="J91" s="16">
        <f t="shared" si="10"/>
        <v>160.53</v>
      </c>
      <c r="K91" s="16">
        <f t="shared" si="8"/>
        <v>1098</v>
      </c>
      <c r="L91" s="16">
        <f t="shared" si="9"/>
        <v>1791.54</v>
      </c>
      <c r="M91" s="77">
        <f t="shared" si="11"/>
        <v>2889.54</v>
      </c>
      <c r="O91" s="38"/>
      <c r="P91" s="56">
        <v>0</v>
      </c>
      <c r="R91" s="65">
        <v>18</v>
      </c>
      <c r="S91" s="66">
        <v>2889.54</v>
      </c>
    </row>
    <row r="92" spans="1:19" s="6" customFormat="1" ht="69" x14ac:dyDescent="0.25">
      <c r="A92" s="13" t="s">
        <v>272</v>
      </c>
      <c r="B92" s="14" t="s">
        <v>273</v>
      </c>
      <c r="C92" s="13" t="s">
        <v>54</v>
      </c>
      <c r="D92" s="13" t="s">
        <v>274</v>
      </c>
      <c r="E92" s="15" t="s">
        <v>41</v>
      </c>
      <c r="F92" s="50">
        <v>59</v>
      </c>
      <c r="G92" s="16">
        <v>173.46</v>
      </c>
      <c r="H92" s="16">
        <v>82.41</v>
      </c>
      <c r="I92" s="16">
        <v>134.46</v>
      </c>
      <c r="J92" s="16">
        <f t="shared" si="10"/>
        <v>216.87</v>
      </c>
      <c r="K92" s="16">
        <f t="shared" si="8"/>
        <v>4862.1899999999996</v>
      </c>
      <c r="L92" s="16">
        <f t="shared" si="9"/>
        <v>7933.14</v>
      </c>
      <c r="M92" s="77">
        <f t="shared" si="11"/>
        <v>12795.33</v>
      </c>
      <c r="O92" s="38"/>
      <c r="P92" s="56">
        <v>0</v>
      </c>
      <c r="R92" s="65">
        <v>59</v>
      </c>
      <c r="S92" s="66">
        <v>12795.33</v>
      </c>
    </row>
    <row r="93" spans="1:19" s="6" customFormat="1" ht="27.6" x14ac:dyDescent="0.25">
      <c r="A93" s="13" t="s">
        <v>275</v>
      </c>
      <c r="B93" s="14" t="s">
        <v>276</v>
      </c>
      <c r="C93" s="13" t="s">
        <v>15</v>
      </c>
      <c r="D93" s="13" t="s">
        <v>277</v>
      </c>
      <c r="E93" s="15" t="s">
        <v>41</v>
      </c>
      <c r="F93" s="50">
        <v>94</v>
      </c>
      <c r="G93" s="16">
        <v>10.08</v>
      </c>
      <c r="H93" s="16">
        <v>4.79</v>
      </c>
      <c r="I93" s="16">
        <v>7.81</v>
      </c>
      <c r="J93" s="16">
        <f t="shared" si="10"/>
        <v>12.6</v>
      </c>
      <c r="K93" s="16">
        <f t="shared" si="8"/>
        <v>450.26</v>
      </c>
      <c r="L93" s="16">
        <f t="shared" si="9"/>
        <v>734.14</v>
      </c>
      <c r="M93" s="77">
        <f t="shared" si="11"/>
        <v>1184.4000000000001</v>
      </c>
      <c r="O93" s="38"/>
      <c r="P93" s="56">
        <v>0</v>
      </c>
      <c r="R93" s="65">
        <v>94</v>
      </c>
      <c r="S93" s="66">
        <v>1184.4000000000001</v>
      </c>
    </row>
    <row r="94" spans="1:19" s="6" customFormat="1" ht="55.2" x14ac:dyDescent="0.25">
      <c r="A94" s="13" t="s">
        <v>278</v>
      </c>
      <c r="B94" s="14" t="s">
        <v>279</v>
      </c>
      <c r="C94" s="13" t="s">
        <v>54</v>
      </c>
      <c r="D94" s="13" t="s">
        <v>280</v>
      </c>
      <c r="E94" s="15" t="s">
        <v>34</v>
      </c>
      <c r="F94" s="50">
        <v>285</v>
      </c>
      <c r="G94" s="16">
        <v>31.97</v>
      </c>
      <c r="H94" s="16">
        <v>15.19</v>
      </c>
      <c r="I94" s="16">
        <v>24.78</v>
      </c>
      <c r="J94" s="16">
        <f t="shared" si="10"/>
        <v>39.97</v>
      </c>
      <c r="K94" s="16">
        <f t="shared" si="8"/>
        <v>4329.1499999999996</v>
      </c>
      <c r="L94" s="16">
        <f t="shared" si="9"/>
        <v>7062.3</v>
      </c>
      <c r="M94" s="77">
        <f t="shared" si="11"/>
        <v>11391.45</v>
      </c>
      <c r="O94" s="38"/>
      <c r="P94" s="56">
        <v>0</v>
      </c>
      <c r="R94" s="65">
        <v>285</v>
      </c>
      <c r="S94" s="66">
        <v>11391.45</v>
      </c>
    </row>
    <row r="95" spans="1:19" s="6" customFormat="1" ht="27.6" x14ac:dyDescent="0.25">
      <c r="A95" s="13" t="s">
        <v>281</v>
      </c>
      <c r="B95" s="14" t="s">
        <v>282</v>
      </c>
      <c r="C95" s="13" t="s">
        <v>54</v>
      </c>
      <c r="D95" s="13" t="s">
        <v>283</v>
      </c>
      <c r="E95" s="15" t="s">
        <v>41</v>
      </c>
      <c r="F95" s="50">
        <v>1</v>
      </c>
      <c r="G95" s="16">
        <v>739.61</v>
      </c>
      <c r="H95" s="16">
        <v>351.4</v>
      </c>
      <c r="I95" s="16">
        <v>573.33000000000004</v>
      </c>
      <c r="J95" s="16">
        <f t="shared" si="10"/>
        <v>924.73</v>
      </c>
      <c r="K95" s="16">
        <f t="shared" si="8"/>
        <v>351.4</v>
      </c>
      <c r="L95" s="16">
        <f t="shared" si="9"/>
        <v>573.33000000000004</v>
      </c>
      <c r="M95" s="77">
        <f t="shared" si="11"/>
        <v>924.73</v>
      </c>
      <c r="O95" s="38"/>
      <c r="P95" s="56">
        <v>0</v>
      </c>
      <c r="R95" s="65">
        <v>1</v>
      </c>
      <c r="S95" s="66">
        <v>924.73</v>
      </c>
    </row>
    <row r="96" spans="1:19" s="6" customFormat="1" ht="96.6" x14ac:dyDescent="0.25">
      <c r="A96" s="13" t="s">
        <v>284</v>
      </c>
      <c r="B96" s="14" t="s">
        <v>285</v>
      </c>
      <c r="C96" s="13" t="s">
        <v>54</v>
      </c>
      <c r="D96" s="13" t="s">
        <v>286</v>
      </c>
      <c r="E96" s="15" t="s">
        <v>41</v>
      </c>
      <c r="F96" s="50">
        <v>1</v>
      </c>
      <c r="G96" s="16">
        <v>4115.2</v>
      </c>
      <c r="H96" s="16">
        <v>1955.19</v>
      </c>
      <c r="I96" s="16">
        <v>3190.05</v>
      </c>
      <c r="J96" s="16">
        <f t="shared" si="10"/>
        <v>5145.24</v>
      </c>
      <c r="K96" s="16">
        <f t="shared" si="8"/>
        <v>1955.19</v>
      </c>
      <c r="L96" s="16">
        <f t="shared" si="9"/>
        <v>3190.05</v>
      </c>
      <c r="M96" s="77">
        <f t="shared" si="11"/>
        <v>5145.24</v>
      </c>
      <c r="O96" s="38"/>
      <c r="P96" s="56">
        <v>0</v>
      </c>
      <c r="R96" s="65">
        <v>1</v>
      </c>
      <c r="S96" s="66">
        <v>5145.24</v>
      </c>
    </row>
    <row r="97" spans="1:19" s="6" customFormat="1" ht="27.6" x14ac:dyDescent="0.25">
      <c r="A97" s="13" t="s">
        <v>287</v>
      </c>
      <c r="B97" s="14" t="s">
        <v>288</v>
      </c>
      <c r="C97" s="13" t="s">
        <v>15</v>
      </c>
      <c r="D97" s="13" t="s">
        <v>289</v>
      </c>
      <c r="E97" s="15" t="s">
        <v>41</v>
      </c>
      <c r="F97" s="50">
        <v>1</v>
      </c>
      <c r="G97" s="16">
        <v>59.96</v>
      </c>
      <c r="H97" s="16">
        <v>28.49</v>
      </c>
      <c r="I97" s="16">
        <v>46.48</v>
      </c>
      <c r="J97" s="16">
        <f t="shared" si="10"/>
        <v>74.97</v>
      </c>
      <c r="K97" s="16">
        <f t="shared" si="8"/>
        <v>28.49</v>
      </c>
      <c r="L97" s="16">
        <f t="shared" si="9"/>
        <v>46.48</v>
      </c>
      <c r="M97" s="77">
        <f t="shared" si="11"/>
        <v>74.97</v>
      </c>
      <c r="O97" s="38"/>
      <c r="P97" s="56">
        <v>0</v>
      </c>
      <c r="R97" s="65">
        <v>1</v>
      </c>
      <c r="S97" s="66">
        <v>74.97</v>
      </c>
    </row>
    <row r="98" spans="1:19" s="6" customFormat="1" ht="27.6" x14ac:dyDescent="0.25">
      <c r="A98" s="13" t="s">
        <v>290</v>
      </c>
      <c r="B98" s="14" t="s">
        <v>291</v>
      </c>
      <c r="C98" s="13" t="s">
        <v>54</v>
      </c>
      <c r="D98" s="13" t="s">
        <v>292</v>
      </c>
      <c r="E98" s="15" t="s">
        <v>41</v>
      </c>
      <c r="F98" s="50">
        <v>56</v>
      </c>
      <c r="G98" s="16">
        <v>10.52</v>
      </c>
      <c r="H98" s="16">
        <v>5</v>
      </c>
      <c r="I98" s="16">
        <v>8.16</v>
      </c>
      <c r="J98" s="16">
        <f t="shared" si="10"/>
        <v>13.16</v>
      </c>
      <c r="K98" s="16">
        <f t="shared" si="8"/>
        <v>280</v>
      </c>
      <c r="L98" s="16">
        <f t="shared" si="9"/>
        <v>456.96000000000004</v>
      </c>
      <c r="M98" s="77">
        <f t="shared" si="11"/>
        <v>736.96</v>
      </c>
      <c r="O98" s="38"/>
      <c r="P98" s="56">
        <v>0</v>
      </c>
      <c r="R98" s="65">
        <v>56</v>
      </c>
      <c r="S98" s="66">
        <v>736.96</v>
      </c>
    </row>
    <row r="99" spans="1:19" s="6" customFormat="1" ht="27.6" x14ac:dyDescent="0.25">
      <c r="A99" s="13" t="s">
        <v>293</v>
      </c>
      <c r="B99" s="14" t="s">
        <v>294</v>
      </c>
      <c r="C99" s="13" t="s">
        <v>54</v>
      </c>
      <c r="D99" s="13" t="s">
        <v>295</v>
      </c>
      <c r="E99" s="15" t="s">
        <v>41</v>
      </c>
      <c r="F99" s="50">
        <v>18</v>
      </c>
      <c r="G99" s="16">
        <v>14.91</v>
      </c>
      <c r="H99" s="16">
        <v>7.08</v>
      </c>
      <c r="I99" s="16">
        <v>11.56</v>
      </c>
      <c r="J99" s="16">
        <f t="shared" si="10"/>
        <v>18.64</v>
      </c>
      <c r="K99" s="16">
        <f t="shared" si="8"/>
        <v>127.44</v>
      </c>
      <c r="L99" s="16">
        <f t="shared" si="9"/>
        <v>208.08</v>
      </c>
      <c r="M99" s="77">
        <f t="shared" si="11"/>
        <v>335.52</v>
      </c>
      <c r="O99" s="38"/>
      <c r="P99" s="56">
        <v>0</v>
      </c>
      <c r="R99" s="65">
        <v>18</v>
      </c>
      <c r="S99" s="66">
        <v>335.52</v>
      </c>
    </row>
    <row r="100" spans="1:19" s="6" customFormat="1" ht="27.6" x14ac:dyDescent="0.25">
      <c r="A100" s="13" t="s">
        <v>296</v>
      </c>
      <c r="B100" s="14" t="s">
        <v>297</v>
      </c>
      <c r="C100" s="13" t="s">
        <v>54</v>
      </c>
      <c r="D100" s="13" t="s">
        <v>298</v>
      </c>
      <c r="E100" s="15" t="s">
        <v>41</v>
      </c>
      <c r="F100" s="50">
        <v>379</v>
      </c>
      <c r="G100" s="16">
        <v>2.17</v>
      </c>
      <c r="H100" s="16">
        <v>1.03</v>
      </c>
      <c r="I100" s="16">
        <v>1.68</v>
      </c>
      <c r="J100" s="16">
        <f t="shared" si="10"/>
        <v>2.71</v>
      </c>
      <c r="K100" s="16">
        <f t="shared" si="8"/>
        <v>390.37</v>
      </c>
      <c r="L100" s="16">
        <f t="shared" si="9"/>
        <v>636.72</v>
      </c>
      <c r="M100" s="77">
        <f t="shared" si="11"/>
        <v>1027.0900000000001</v>
      </c>
      <c r="O100" s="38"/>
      <c r="P100" s="56">
        <v>0</v>
      </c>
      <c r="R100" s="65">
        <v>379</v>
      </c>
      <c r="S100" s="66">
        <v>1027.0900000000001</v>
      </c>
    </row>
    <row r="101" spans="1:19" s="6" customFormat="1" ht="27.6" x14ac:dyDescent="0.25">
      <c r="A101" s="13" t="s">
        <v>299</v>
      </c>
      <c r="B101" s="14" t="s">
        <v>300</v>
      </c>
      <c r="C101" s="13" t="s">
        <v>54</v>
      </c>
      <c r="D101" s="13" t="s">
        <v>301</v>
      </c>
      <c r="E101" s="15" t="s">
        <v>41</v>
      </c>
      <c r="F101" s="50">
        <v>81</v>
      </c>
      <c r="G101" s="16">
        <v>3.74</v>
      </c>
      <c r="H101" s="16">
        <v>1.78</v>
      </c>
      <c r="I101" s="16">
        <v>2.9</v>
      </c>
      <c r="J101" s="16">
        <f t="shared" si="10"/>
        <v>4.68</v>
      </c>
      <c r="K101" s="16">
        <f t="shared" si="8"/>
        <v>144.18</v>
      </c>
      <c r="L101" s="16">
        <f t="shared" si="9"/>
        <v>234.9</v>
      </c>
      <c r="M101" s="77">
        <f t="shared" si="11"/>
        <v>379.08000000000004</v>
      </c>
      <c r="O101" s="38"/>
      <c r="P101" s="56">
        <v>0</v>
      </c>
      <c r="R101" s="65">
        <v>81</v>
      </c>
      <c r="S101" s="66">
        <v>379.08000000000004</v>
      </c>
    </row>
    <row r="102" spans="1:19" s="6" customFormat="1" ht="27.6" x14ac:dyDescent="0.25">
      <c r="A102" s="13" t="s">
        <v>302</v>
      </c>
      <c r="B102" s="14" t="s">
        <v>303</v>
      </c>
      <c r="C102" s="13" t="s">
        <v>54</v>
      </c>
      <c r="D102" s="13" t="s">
        <v>304</v>
      </c>
      <c r="E102" s="15" t="s">
        <v>41</v>
      </c>
      <c r="F102" s="50">
        <v>5</v>
      </c>
      <c r="G102" s="16">
        <v>9.17</v>
      </c>
      <c r="H102" s="16">
        <v>4.3600000000000003</v>
      </c>
      <c r="I102" s="16">
        <v>7.11</v>
      </c>
      <c r="J102" s="16">
        <f t="shared" si="10"/>
        <v>11.47</v>
      </c>
      <c r="K102" s="16">
        <f t="shared" si="8"/>
        <v>21.8</v>
      </c>
      <c r="L102" s="16">
        <f t="shared" si="9"/>
        <v>35.550000000000004</v>
      </c>
      <c r="M102" s="77">
        <f t="shared" si="11"/>
        <v>57.350000000000009</v>
      </c>
      <c r="O102" s="38"/>
      <c r="P102" s="56">
        <v>0</v>
      </c>
      <c r="R102" s="65">
        <v>5</v>
      </c>
      <c r="S102" s="66">
        <v>57.350000000000009</v>
      </c>
    </row>
    <row r="103" spans="1:19" s="6" customFormat="1" ht="27.6" x14ac:dyDescent="0.25">
      <c r="A103" s="13" t="s">
        <v>305</v>
      </c>
      <c r="B103" s="14" t="s">
        <v>306</v>
      </c>
      <c r="C103" s="13" t="s">
        <v>15</v>
      </c>
      <c r="D103" s="13" t="s">
        <v>307</v>
      </c>
      <c r="E103" s="15" t="s">
        <v>41</v>
      </c>
      <c r="F103" s="50">
        <v>34</v>
      </c>
      <c r="G103" s="16">
        <v>34.479999999999997</v>
      </c>
      <c r="H103" s="16">
        <v>16.38</v>
      </c>
      <c r="I103" s="16">
        <v>26.73</v>
      </c>
      <c r="J103" s="16">
        <f t="shared" si="10"/>
        <v>43.11</v>
      </c>
      <c r="K103" s="16">
        <f t="shared" si="8"/>
        <v>556.91999999999996</v>
      </c>
      <c r="L103" s="16">
        <f t="shared" si="9"/>
        <v>908.82</v>
      </c>
      <c r="M103" s="77">
        <f t="shared" si="11"/>
        <v>1465.74</v>
      </c>
      <c r="O103" s="38"/>
      <c r="P103" s="56">
        <v>0</v>
      </c>
      <c r="R103" s="65">
        <v>34</v>
      </c>
      <c r="S103" s="66">
        <v>1465.74</v>
      </c>
    </row>
    <row r="104" spans="1:19" s="6" customFormat="1" ht="27.6" x14ac:dyDescent="0.25">
      <c r="A104" s="13" t="s">
        <v>308</v>
      </c>
      <c r="B104" s="14" t="s">
        <v>309</v>
      </c>
      <c r="C104" s="13" t="s">
        <v>15</v>
      </c>
      <c r="D104" s="13" t="s">
        <v>310</v>
      </c>
      <c r="E104" s="15" t="s">
        <v>41</v>
      </c>
      <c r="F104" s="50">
        <v>30</v>
      </c>
      <c r="G104" s="16">
        <v>55.99</v>
      </c>
      <c r="H104" s="16">
        <v>26.6</v>
      </c>
      <c r="I104" s="16">
        <v>43.4</v>
      </c>
      <c r="J104" s="16">
        <f t="shared" si="10"/>
        <v>70</v>
      </c>
      <c r="K104" s="16">
        <f t="shared" si="8"/>
        <v>798</v>
      </c>
      <c r="L104" s="16">
        <f t="shared" si="9"/>
        <v>1302</v>
      </c>
      <c r="M104" s="77">
        <f t="shared" si="11"/>
        <v>2100</v>
      </c>
      <c r="O104" s="38"/>
      <c r="P104" s="56">
        <v>0</v>
      </c>
      <c r="R104" s="65">
        <v>30</v>
      </c>
      <c r="S104" s="66">
        <v>2100</v>
      </c>
    </row>
    <row r="105" spans="1:19" s="6" customFormat="1" ht="41.4" x14ac:dyDescent="0.25">
      <c r="A105" s="13" t="s">
        <v>311</v>
      </c>
      <c r="B105" s="14" t="s">
        <v>312</v>
      </c>
      <c r="C105" s="13" t="s">
        <v>15</v>
      </c>
      <c r="D105" s="13" t="s">
        <v>313</v>
      </c>
      <c r="E105" s="15" t="s">
        <v>41</v>
      </c>
      <c r="F105" s="50">
        <v>5</v>
      </c>
      <c r="G105" s="16">
        <v>30.98</v>
      </c>
      <c r="H105" s="16">
        <v>14.72</v>
      </c>
      <c r="I105" s="16">
        <v>24.01</v>
      </c>
      <c r="J105" s="16">
        <f t="shared" si="10"/>
        <v>38.730000000000004</v>
      </c>
      <c r="K105" s="16">
        <f t="shared" si="8"/>
        <v>73.600000000000009</v>
      </c>
      <c r="L105" s="16">
        <f t="shared" si="9"/>
        <v>120.05000000000001</v>
      </c>
      <c r="M105" s="77">
        <f t="shared" si="11"/>
        <v>193.65000000000003</v>
      </c>
      <c r="O105" s="38"/>
      <c r="P105" s="56">
        <v>0</v>
      </c>
      <c r="R105" s="65">
        <v>5</v>
      </c>
      <c r="S105" s="66">
        <v>193.65000000000003</v>
      </c>
    </row>
    <row r="106" spans="1:19" s="5" customFormat="1" x14ac:dyDescent="0.25">
      <c r="A106" s="10" t="s">
        <v>314</v>
      </c>
      <c r="B106" s="10"/>
      <c r="C106" s="10"/>
      <c r="D106" s="10" t="s">
        <v>315</v>
      </c>
      <c r="E106" s="10"/>
      <c r="F106" s="49"/>
      <c r="G106" s="11"/>
      <c r="H106" s="10"/>
      <c r="I106" s="10"/>
      <c r="J106" s="10">
        <f t="shared" si="10"/>
        <v>0</v>
      </c>
      <c r="K106" s="12">
        <f>SUM(K107:K117)</f>
        <v>2359.83</v>
      </c>
      <c r="L106" s="12">
        <f>SUM(L107:L117)</f>
        <v>3849.95</v>
      </c>
      <c r="M106" s="76">
        <f t="shared" si="11"/>
        <v>6209.78</v>
      </c>
      <c r="O106" s="43"/>
      <c r="P106" s="55">
        <v>0</v>
      </c>
      <c r="R106" s="63"/>
      <c r="S106" s="64">
        <v>6209.78</v>
      </c>
    </row>
    <row r="107" spans="1:19" s="6" customFormat="1" ht="27.6" x14ac:dyDescent="0.25">
      <c r="A107" s="13" t="s">
        <v>316</v>
      </c>
      <c r="B107" s="14" t="s">
        <v>317</v>
      </c>
      <c r="C107" s="13" t="s">
        <v>15</v>
      </c>
      <c r="D107" s="13" t="s">
        <v>318</v>
      </c>
      <c r="E107" s="15" t="s">
        <v>34</v>
      </c>
      <c r="F107" s="50">
        <v>105</v>
      </c>
      <c r="G107" s="16">
        <v>7.93</v>
      </c>
      <c r="H107" s="16">
        <v>3.77</v>
      </c>
      <c r="I107" s="16">
        <v>6.15</v>
      </c>
      <c r="J107" s="16">
        <f t="shared" si="10"/>
        <v>9.92</v>
      </c>
      <c r="K107" s="16">
        <f t="shared" ref="K107:K117" si="12">H107*F107</f>
        <v>395.85</v>
      </c>
      <c r="L107" s="16">
        <f t="shared" ref="L107:L117" si="13">I107*F107</f>
        <v>645.75</v>
      </c>
      <c r="M107" s="77">
        <f t="shared" si="11"/>
        <v>1041.5999999999999</v>
      </c>
      <c r="O107" s="38"/>
      <c r="P107" s="56">
        <v>0</v>
      </c>
      <c r="R107" s="65">
        <v>105</v>
      </c>
      <c r="S107" s="66">
        <v>1041.5999999999999</v>
      </c>
    </row>
    <row r="108" spans="1:19" s="6" customFormat="1" ht="27.6" x14ac:dyDescent="0.25">
      <c r="A108" s="13" t="s">
        <v>319</v>
      </c>
      <c r="B108" s="14" t="s">
        <v>320</v>
      </c>
      <c r="C108" s="13" t="s">
        <v>15</v>
      </c>
      <c r="D108" s="13" t="s">
        <v>321</v>
      </c>
      <c r="E108" s="15" t="s">
        <v>41</v>
      </c>
      <c r="F108" s="50">
        <v>1</v>
      </c>
      <c r="G108" s="16">
        <v>178.24</v>
      </c>
      <c r="H108" s="16">
        <v>84.68</v>
      </c>
      <c r="I108" s="16">
        <v>138.16999999999999</v>
      </c>
      <c r="J108" s="16">
        <f t="shared" si="10"/>
        <v>222.85</v>
      </c>
      <c r="K108" s="16">
        <f t="shared" si="12"/>
        <v>84.68</v>
      </c>
      <c r="L108" s="16">
        <f t="shared" si="13"/>
        <v>138.16999999999999</v>
      </c>
      <c r="M108" s="77">
        <f t="shared" si="11"/>
        <v>222.85</v>
      </c>
      <c r="O108" s="38"/>
      <c r="P108" s="56">
        <v>0</v>
      </c>
      <c r="R108" s="65">
        <v>1</v>
      </c>
      <c r="S108" s="66">
        <v>222.85</v>
      </c>
    </row>
    <row r="109" spans="1:19" s="6" customFormat="1" x14ac:dyDescent="0.25">
      <c r="A109" s="13" t="s">
        <v>322</v>
      </c>
      <c r="B109" s="14" t="s">
        <v>323</v>
      </c>
      <c r="C109" s="13" t="s">
        <v>54</v>
      </c>
      <c r="D109" s="13" t="s">
        <v>324</v>
      </c>
      <c r="E109" s="15" t="s">
        <v>41</v>
      </c>
      <c r="F109" s="50">
        <v>8</v>
      </c>
      <c r="G109" s="16">
        <v>23.79</v>
      </c>
      <c r="H109" s="16">
        <v>11.3</v>
      </c>
      <c r="I109" s="16">
        <v>18.440000000000001</v>
      </c>
      <c r="J109" s="16">
        <f t="shared" si="10"/>
        <v>29.740000000000002</v>
      </c>
      <c r="K109" s="16">
        <f t="shared" si="12"/>
        <v>90.4</v>
      </c>
      <c r="L109" s="16">
        <f t="shared" si="13"/>
        <v>147.52000000000001</v>
      </c>
      <c r="M109" s="77">
        <f t="shared" si="11"/>
        <v>237.92000000000002</v>
      </c>
      <c r="O109" s="38"/>
      <c r="P109" s="56">
        <v>0</v>
      </c>
      <c r="R109" s="65">
        <v>8</v>
      </c>
      <c r="S109" s="66">
        <v>237.92000000000002</v>
      </c>
    </row>
    <row r="110" spans="1:19" s="6" customFormat="1" ht="27.6" x14ac:dyDescent="0.25">
      <c r="A110" s="13" t="s">
        <v>325</v>
      </c>
      <c r="B110" s="14" t="s">
        <v>326</v>
      </c>
      <c r="C110" s="13" t="s">
        <v>54</v>
      </c>
      <c r="D110" s="13" t="s">
        <v>327</v>
      </c>
      <c r="E110" s="15" t="s">
        <v>34</v>
      </c>
      <c r="F110" s="50">
        <v>21</v>
      </c>
      <c r="G110" s="16">
        <v>54.93</v>
      </c>
      <c r="H110" s="16">
        <v>26.1</v>
      </c>
      <c r="I110" s="16">
        <v>42.58</v>
      </c>
      <c r="J110" s="16">
        <f t="shared" si="10"/>
        <v>68.680000000000007</v>
      </c>
      <c r="K110" s="16">
        <f t="shared" si="12"/>
        <v>548.1</v>
      </c>
      <c r="L110" s="16">
        <f t="shared" si="13"/>
        <v>894.18</v>
      </c>
      <c r="M110" s="77">
        <f t="shared" si="11"/>
        <v>1442.28</v>
      </c>
      <c r="O110" s="38"/>
      <c r="P110" s="56">
        <v>0</v>
      </c>
      <c r="R110" s="65">
        <v>21</v>
      </c>
      <c r="S110" s="66">
        <v>1442.28</v>
      </c>
    </row>
    <row r="111" spans="1:19" s="6" customFormat="1" ht="27.6" x14ac:dyDescent="0.25">
      <c r="A111" s="13" t="s">
        <v>328</v>
      </c>
      <c r="B111" s="14" t="s">
        <v>255</v>
      </c>
      <c r="C111" s="13" t="s">
        <v>15</v>
      </c>
      <c r="D111" s="13" t="s">
        <v>256</v>
      </c>
      <c r="E111" s="15" t="s">
        <v>34</v>
      </c>
      <c r="F111" s="50">
        <v>21</v>
      </c>
      <c r="G111" s="16">
        <v>13.61</v>
      </c>
      <c r="H111" s="16">
        <v>6.47</v>
      </c>
      <c r="I111" s="16">
        <v>10.55</v>
      </c>
      <c r="J111" s="16">
        <f t="shared" si="10"/>
        <v>17.02</v>
      </c>
      <c r="K111" s="16">
        <f t="shared" si="12"/>
        <v>135.87</v>
      </c>
      <c r="L111" s="16">
        <f t="shared" si="13"/>
        <v>221.55</v>
      </c>
      <c r="M111" s="77">
        <f t="shared" si="11"/>
        <v>357.42</v>
      </c>
      <c r="O111" s="38"/>
      <c r="P111" s="56">
        <v>0</v>
      </c>
      <c r="R111" s="65">
        <v>21</v>
      </c>
      <c r="S111" s="66">
        <v>357.42</v>
      </c>
    </row>
    <row r="112" spans="1:19" s="6" customFormat="1" ht="27.6" x14ac:dyDescent="0.25">
      <c r="A112" s="17" t="s">
        <v>329</v>
      </c>
      <c r="B112" s="18" t="s">
        <v>330</v>
      </c>
      <c r="C112" s="17" t="s">
        <v>15</v>
      </c>
      <c r="D112" s="17" t="s">
        <v>331</v>
      </c>
      <c r="E112" s="19" t="s">
        <v>41</v>
      </c>
      <c r="F112" s="51">
        <v>8</v>
      </c>
      <c r="G112" s="20">
        <v>23.29</v>
      </c>
      <c r="H112" s="20">
        <v>11.06</v>
      </c>
      <c r="I112" s="20">
        <v>18.05</v>
      </c>
      <c r="J112" s="20">
        <f t="shared" si="10"/>
        <v>29.11</v>
      </c>
      <c r="K112" s="20">
        <f t="shared" si="12"/>
        <v>88.48</v>
      </c>
      <c r="L112" s="20">
        <f t="shared" si="13"/>
        <v>144.4</v>
      </c>
      <c r="M112" s="78">
        <f t="shared" si="11"/>
        <v>232.88</v>
      </c>
      <c r="O112" s="39"/>
      <c r="P112" s="57">
        <v>0</v>
      </c>
      <c r="R112" s="67">
        <v>8</v>
      </c>
      <c r="S112" s="68">
        <v>232.88</v>
      </c>
    </row>
    <row r="113" spans="1:19" s="6" customFormat="1" ht="27.6" x14ac:dyDescent="0.25">
      <c r="A113" s="13" t="s">
        <v>332</v>
      </c>
      <c r="B113" s="14" t="s">
        <v>333</v>
      </c>
      <c r="C113" s="13" t="s">
        <v>15</v>
      </c>
      <c r="D113" s="13" t="s">
        <v>334</v>
      </c>
      <c r="E113" s="15" t="s">
        <v>41</v>
      </c>
      <c r="F113" s="50">
        <v>1</v>
      </c>
      <c r="G113" s="16">
        <v>882.93</v>
      </c>
      <c r="H113" s="16">
        <v>419.49</v>
      </c>
      <c r="I113" s="16">
        <v>684.44</v>
      </c>
      <c r="J113" s="16">
        <f t="shared" si="10"/>
        <v>1103.93</v>
      </c>
      <c r="K113" s="16">
        <f t="shared" si="12"/>
        <v>419.49</v>
      </c>
      <c r="L113" s="16">
        <f t="shared" si="13"/>
        <v>684.44</v>
      </c>
      <c r="M113" s="77">
        <f t="shared" si="11"/>
        <v>1103.93</v>
      </c>
      <c r="O113" s="38"/>
      <c r="P113" s="56">
        <v>0</v>
      </c>
      <c r="R113" s="65">
        <v>1</v>
      </c>
      <c r="S113" s="66">
        <v>1103.93</v>
      </c>
    </row>
    <row r="114" spans="1:19" s="6" customFormat="1" ht="55.2" x14ac:dyDescent="0.25">
      <c r="A114" s="13" t="s">
        <v>335</v>
      </c>
      <c r="B114" s="14" t="s">
        <v>279</v>
      </c>
      <c r="C114" s="13" t="s">
        <v>54</v>
      </c>
      <c r="D114" s="13" t="s">
        <v>280</v>
      </c>
      <c r="E114" s="15" t="s">
        <v>34</v>
      </c>
      <c r="F114" s="50">
        <v>9</v>
      </c>
      <c r="G114" s="16">
        <v>31.97</v>
      </c>
      <c r="H114" s="16">
        <v>15.19</v>
      </c>
      <c r="I114" s="16">
        <v>24.78</v>
      </c>
      <c r="J114" s="16">
        <f t="shared" si="10"/>
        <v>39.97</v>
      </c>
      <c r="K114" s="16">
        <f t="shared" si="12"/>
        <v>136.71</v>
      </c>
      <c r="L114" s="16">
        <f t="shared" si="13"/>
        <v>223.02</v>
      </c>
      <c r="M114" s="77">
        <f t="shared" si="11"/>
        <v>359.73</v>
      </c>
      <c r="O114" s="38"/>
      <c r="P114" s="56">
        <v>0</v>
      </c>
      <c r="R114" s="65">
        <v>9</v>
      </c>
      <c r="S114" s="66">
        <v>359.73</v>
      </c>
    </row>
    <row r="115" spans="1:19" s="6" customFormat="1" ht="27.6" x14ac:dyDescent="0.25">
      <c r="A115" s="13" t="s">
        <v>336</v>
      </c>
      <c r="B115" s="14" t="s">
        <v>337</v>
      </c>
      <c r="C115" s="13" t="s">
        <v>54</v>
      </c>
      <c r="D115" s="13" t="s">
        <v>338</v>
      </c>
      <c r="E115" s="15" t="s">
        <v>41</v>
      </c>
      <c r="F115" s="50">
        <v>1</v>
      </c>
      <c r="G115" s="16">
        <v>441.37</v>
      </c>
      <c r="H115" s="16">
        <v>209.7</v>
      </c>
      <c r="I115" s="16">
        <v>342.14</v>
      </c>
      <c r="J115" s="16">
        <f t="shared" si="10"/>
        <v>551.83999999999992</v>
      </c>
      <c r="K115" s="16">
        <f t="shared" si="12"/>
        <v>209.7</v>
      </c>
      <c r="L115" s="16">
        <f t="shared" si="13"/>
        <v>342.14</v>
      </c>
      <c r="M115" s="77">
        <f t="shared" si="11"/>
        <v>551.83999999999992</v>
      </c>
      <c r="O115" s="38"/>
      <c r="P115" s="56">
        <v>0</v>
      </c>
      <c r="R115" s="65">
        <v>1</v>
      </c>
      <c r="S115" s="66">
        <v>551.83999999999992</v>
      </c>
    </row>
    <row r="116" spans="1:19" s="6" customFormat="1" ht="27.6" x14ac:dyDescent="0.25">
      <c r="A116" s="13" t="s">
        <v>339</v>
      </c>
      <c r="B116" s="14" t="s">
        <v>340</v>
      </c>
      <c r="C116" s="13" t="s">
        <v>54</v>
      </c>
      <c r="D116" s="13" t="s">
        <v>341</v>
      </c>
      <c r="E116" s="15" t="s">
        <v>41</v>
      </c>
      <c r="F116" s="50">
        <v>2</v>
      </c>
      <c r="G116" s="16">
        <v>87.04</v>
      </c>
      <c r="H116" s="16">
        <v>41.35</v>
      </c>
      <c r="I116" s="16">
        <v>67.47</v>
      </c>
      <c r="J116" s="16">
        <f t="shared" si="10"/>
        <v>108.82</v>
      </c>
      <c r="K116" s="16">
        <f t="shared" si="12"/>
        <v>82.7</v>
      </c>
      <c r="L116" s="16">
        <f t="shared" si="13"/>
        <v>134.94</v>
      </c>
      <c r="M116" s="77">
        <f t="shared" si="11"/>
        <v>217.64</v>
      </c>
      <c r="O116" s="38"/>
      <c r="P116" s="56">
        <v>0</v>
      </c>
      <c r="R116" s="65">
        <v>2</v>
      </c>
      <c r="S116" s="66">
        <v>217.64</v>
      </c>
    </row>
    <row r="117" spans="1:19" s="6" customFormat="1" ht="27.6" x14ac:dyDescent="0.25">
      <c r="A117" s="13" t="s">
        <v>342</v>
      </c>
      <c r="B117" s="14" t="s">
        <v>343</v>
      </c>
      <c r="C117" s="13" t="s">
        <v>54</v>
      </c>
      <c r="D117" s="13" t="s">
        <v>344</v>
      </c>
      <c r="E117" s="15" t="s">
        <v>41</v>
      </c>
      <c r="F117" s="50">
        <v>3</v>
      </c>
      <c r="G117" s="16">
        <v>117.76</v>
      </c>
      <c r="H117" s="16">
        <v>55.95</v>
      </c>
      <c r="I117" s="16">
        <v>91.28</v>
      </c>
      <c r="J117" s="16">
        <f t="shared" si="10"/>
        <v>147.23000000000002</v>
      </c>
      <c r="K117" s="16">
        <f t="shared" si="12"/>
        <v>167.85000000000002</v>
      </c>
      <c r="L117" s="16">
        <f t="shared" si="13"/>
        <v>273.84000000000003</v>
      </c>
      <c r="M117" s="77">
        <f t="shared" si="11"/>
        <v>441.69000000000005</v>
      </c>
      <c r="O117" s="38"/>
      <c r="P117" s="56">
        <v>0</v>
      </c>
      <c r="R117" s="65">
        <v>3</v>
      </c>
      <c r="S117" s="66">
        <v>441.69000000000005</v>
      </c>
    </row>
    <row r="118" spans="1:19" s="5" customFormat="1" x14ac:dyDescent="0.25">
      <c r="A118" s="10" t="s">
        <v>345</v>
      </c>
      <c r="B118" s="10"/>
      <c r="C118" s="10"/>
      <c r="D118" s="10" t="s">
        <v>346</v>
      </c>
      <c r="E118" s="10"/>
      <c r="F118" s="49"/>
      <c r="G118" s="11"/>
      <c r="H118" s="10"/>
      <c r="I118" s="10"/>
      <c r="J118" s="10">
        <f t="shared" si="10"/>
        <v>0</v>
      </c>
      <c r="K118" s="12">
        <f>SUM(K119:K128)</f>
        <v>9543.3799999999974</v>
      </c>
      <c r="L118" s="12">
        <f>SUM(L119:L128)</f>
        <v>15569.789999999999</v>
      </c>
      <c r="M118" s="76">
        <f t="shared" si="11"/>
        <v>25113.17</v>
      </c>
      <c r="O118" s="43"/>
      <c r="P118" s="55">
        <v>0</v>
      </c>
      <c r="R118" s="63"/>
      <c r="S118" s="64">
        <v>25113.17</v>
      </c>
    </row>
    <row r="119" spans="1:19" s="6" customFormat="1" ht="41.4" x14ac:dyDescent="0.25">
      <c r="A119" s="13" t="s">
        <v>347</v>
      </c>
      <c r="B119" s="14" t="s">
        <v>348</v>
      </c>
      <c r="C119" s="13" t="s">
        <v>54</v>
      </c>
      <c r="D119" s="13" t="s">
        <v>349</v>
      </c>
      <c r="E119" s="15" t="s">
        <v>34</v>
      </c>
      <c r="F119" s="50">
        <v>210</v>
      </c>
      <c r="G119" s="16">
        <v>36.19</v>
      </c>
      <c r="H119" s="16">
        <v>17.2</v>
      </c>
      <c r="I119" s="16">
        <v>28.06</v>
      </c>
      <c r="J119" s="16">
        <f t="shared" si="10"/>
        <v>45.26</v>
      </c>
      <c r="K119" s="16">
        <f t="shared" ref="K119:K128" si="14">H119*F119</f>
        <v>3612</v>
      </c>
      <c r="L119" s="16">
        <f t="shared" ref="L119:L128" si="15">I119*F119</f>
        <v>5892.5999999999995</v>
      </c>
      <c r="M119" s="77">
        <f t="shared" si="11"/>
        <v>9504.5999999999985</v>
      </c>
      <c r="O119" s="38"/>
      <c r="P119" s="56">
        <v>0</v>
      </c>
      <c r="R119" s="65">
        <v>210</v>
      </c>
      <c r="S119" s="66">
        <v>9504.5999999999985</v>
      </c>
    </row>
    <row r="120" spans="1:19" s="6" customFormat="1" ht="27.6" x14ac:dyDescent="0.25">
      <c r="A120" s="13" t="s">
        <v>350</v>
      </c>
      <c r="B120" s="14" t="s">
        <v>351</v>
      </c>
      <c r="C120" s="13" t="s">
        <v>54</v>
      </c>
      <c r="D120" s="13" t="s">
        <v>352</v>
      </c>
      <c r="E120" s="15" t="s">
        <v>250</v>
      </c>
      <c r="F120" s="50">
        <v>120</v>
      </c>
      <c r="G120" s="16">
        <v>59.8</v>
      </c>
      <c r="H120" s="16">
        <v>28.41</v>
      </c>
      <c r="I120" s="16">
        <v>46.35</v>
      </c>
      <c r="J120" s="16">
        <f t="shared" si="10"/>
        <v>74.760000000000005</v>
      </c>
      <c r="K120" s="16">
        <f t="shared" si="14"/>
        <v>3409.2</v>
      </c>
      <c r="L120" s="16">
        <f t="shared" si="15"/>
        <v>5562</v>
      </c>
      <c r="M120" s="77">
        <f t="shared" si="11"/>
        <v>8971.2000000000007</v>
      </c>
      <c r="O120" s="38"/>
      <c r="P120" s="56">
        <v>0</v>
      </c>
      <c r="R120" s="65">
        <v>120</v>
      </c>
      <c r="S120" s="66">
        <v>8971.2000000000007</v>
      </c>
    </row>
    <row r="121" spans="1:19" s="6" customFormat="1" ht="27.6" x14ac:dyDescent="0.25">
      <c r="A121" s="13" t="s">
        <v>353</v>
      </c>
      <c r="B121" s="14" t="s">
        <v>354</v>
      </c>
      <c r="C121" s="13" t="s">
        <v>54</v>
      </c>
      <c r="D121" s="13" t="s">
        <v>355</v>
      </c>
      <c r="E121" s="15" t="s">
        <v>41</v>
      </c>
      <c r="F121" s="50">
        <v>7</v>
      </c>
      <c r="G121" s="16">
        <v>42.05</v>
      </c>
      <c r="H121" s="16">
        <v>19.98</v>
      </c>
      <c r="I121" s="16">
        <v>32.6</v>
      </c>
      <c r="J121" s="16">
        <f t="shared" si="10"/>
        <v>52.58</v>
      </c>
      <c r="K121" s="16">
        <f t="shared" si="14"/>
        <v>139.86000000000001</v>
      </c>
      <c r="L121" s="16">
        <f t="shared" si="15"/>
        <v>228.20000000000002</v>
      </c>
      <c r="M121" s="77">
        <f t="shared" si="11"/>
        <v>368.06000000000006</v>
      </c>
      <c r="O121" s="38"/>
      <c r="P121" s="56">
        <v>0</v>
      </c>
      <c r="R121" s="65">
        <v>7</v>
      </c>
      <c r="S121" s="66">
        <v>368.06000000000006</v>
      </c>
    </row>
    <row r="122" spans="1:19" s="6" customFormat="1" ht="27.6" x14ac:dyDescent="0.25">
      <c r="A122" s="13" t="s">
        <v>356</v>
      </c>
      <c r="B122" s="14" t="s">
        <v>357</v>
      </c>
      <c r="C122" s="13" t="s">
        <v>54</v>
      </c>
      <c r="D122" s="13" t="s">
        <v>358</v>
      </c>
      <c r="E122" s="15" t="s">
        <v>41</v>
      </c>
      <c r="F122" s="50">
        <v>7</v>
      </c>
      <c r="G122" s="16">
        <v>43.42</v>
      </c>
      <c r="H122" s="16">
        <v>20.63</v>
      </c>
      <c r="I122" s="16">
        <v>33.659999999999997</v>
      </c>
      <c r="J122" s="16">
        <f t="shared" si="10"/>
        <v>54.289999999999992</v>
      </c>
      <c r="K122" s="16">
        <f t="shared" si="14"/>
        <v>144.41</v>
      </c>
      <c r="L122" s="16">
        <f t="shared" si="15"/>
        <v>235.61999999999998</v>
      </c>
      <c r="M122" s="77">
        <f t="shared" si="11"/>
        <v>380.03</v>
      </c>
      <c r="O122" s="38"/>
      <c r="P122" s="56">
        <v>0</v>
      </c>
      <c r="R122" s="65">
        <v>7</v>
      </c>
      <c r="S122" s="66">
        <v>380.03</v>
      </c>
    </row>
    <row r="123" spans="1:19" s="6" customFormat="1" ht="27.6" x14ac:dyDescent="0.25">
      <c r="A123" s="13" t="s">
        <v>359</v>
      </c>
      <c r="B123" s="14" t="s">
        <v>360</v>
      </c>
      <c r="C123" s="13" t="s">
        <v>15</v>
      </c>
      <c r="D123" s="13" t="s">
        <v>361</v>
      </c>
      <c r="E123" s="15" t="s">
        <v>41</v>
      </c>
      <c r="F123" s="50">
        <v>40</v>
      </c>
      <c r="G123" s="16">
        <v>22.08</v>
      </c>
      <c r="H123" s="16">
        <v>10.49</v>
      </c>
      <c r="I123" s="16">
        <v>17.12</v>
      </c>
      <c r="J123" s="16">
        <f t="shared" si="10"/>
        <v>27.61</v>
      </c>
      <c r="K123" s="16">
        <f t="shared" si="14"/>
        <v>419.6</v>
      </c>
      <c r="L123" s="16">
        <f t="shared" si="15"/>
        <v>684.80000000000007</v>
      </c>
      <c r="M123" s="77">
        <f t="shared" si="11"/>
        <v>1104.4000000000001</v>
      </c>
      <c r="O123" s="38"/>
      <c r="P123" s="56">
        <v>0</v>
      </c>
      <c r="R123" s="65">
        <v>40</v>
      </c>
      <c r="S123" s="66">
        <v>1104.4000000000001</v>
      </c>
    </row>
    <row r="124" spans="1:19" s="6" customFormat="1" ht="27.6" x14ac:dyDescent="0.25">
      <c r="A124" s="13" t="s">
        <v>362</v>
      </c>
      <c r="B124" s="14" t="s">
        <v>363</v>
      </c>
      <c r="C124" s="13" t="s">
        <v>15</v>
      </c>
      <c r="D124" s="13" t="s">
        <v>364</v>
      </c>
      <c r="E124" s="15" t="s">
        <v>34</v>
      </c>
      <c r="F124" s="50">
        <v>21</v>
      </c>
      <c r="G124" s="16">
        <v>17.690000000000001</v>
      </c>
      <c r="H124" s="16">
        <v>8.41</v>
      </c>
      <c r="I124" s="16">
        <v>13.72</v>
      </c>
      <c r="J124" s="16">
        <f t="shared" si="10"/>
        <v>22.130000000000003</v>
      </c>
      <c r="K124" s="16">
        <f t="shared" si="14"/>
        <v>176.61</v>
      </c>
      <c r="L124" s="16">
        <f t="shared" si="15"/>
        <v>288.12</v>
      </c>
      <c r="M124" s="77">
        <f t="shared" si="11"/>
        <v>464.73</v>
      </c>
      <c r="O124" s="38"/>
      <c r="P124" s="56">
        <v>0</v>
      </c>
      <c r="R124" s="65">
        <v>21</v>
      </c>
      <c r="S124" s="66">
        <v>464.73</v>
      </c>
    </row>
    <row r="125" spans="1:19" s="6" customFormat="1" ht="27.6" x14ac:dyDescent="0.25">
      <c r="A125" s="13" t="s">
        <v>365</v>
      </c>
      <c r="B125" s="14" t="s">
        <v>366</v>
      </c>
      <c r="C125" s="13" t="s">
        <v>15</v>
      </c>
      <c r="D125" s="13" t="s">
        <v>367</v>
      </c>
      <c r="E125" s="15" t="s">
        <v>41</v>
      </c>
      <c r="F125" s="50">
        <v>16</v>
      </c>
      <c r="G125" s="16">
        <v>142.31</v>
      </c>
      <c r="H125" s="16">
        <v>67.61</v>
      </c>
      <c r="I125" s="16">
        <v>110.31</v>
      </c>
      <c r="J125" s="16">
        <f t="shared" si="10"/>
        <v>177.92000000000002</v>
      </c>
      <c r="K125" s="16">
        <f t="shared" si="14"/>
        <v>1081.76</v>
      </c>
      <c r="L125" s="16">
        <f t="shared" si="15"/>
        <v>1764.96</v>
      </c>
      <c r="M125" s="77">
        <f t="shared" si="11"/>
        <v>2846.7200000000003</v>
      </c>
      <c r="O125" s="38"/>
      <c r="P125" s="56">
        <v>0</v>
      </c>
      <c r="R125" s="65">
        <v>16</v>
      </c>
      <c r="S125" s="66">
        <v>2846.7200000000003</v>
      </c>
    </row>
    <row r="126" spans="1:19" s="6" customFormat="1" ht="27.6" x14ac:dyDescent="0.25">
      <c r="A126" s="13" t="s">
        <v>368</v>
      </c>
      <c r="B126" s="14" t="s">
        <v>369</v>
      </c>
      <c r="C126" s="13" t="s">
        <v>54</v>
      </c>
      <c r="D126" s="13" t="s">
        <v>370</v>
      </c>
      <c r="E126" s="15" t="s">
        <v>41</v>
      </c>
      <c r="F126" s="50">
        <v>7</v>
      </c>
      <c r="G126" s="16">
        <v>17.21</v>
      </c>
      <c r="H126" s="16">
        <v>8.18</v>
      </c>
      <c r="I126" s="16">
        <v>13.34</v>
      </c>
      <c r="J126" s="16">
        <f t="shared" si="10"/>
        <v>21.52</v>
      </c>
      <c r="K126" s="16">
        <f t="shared" si="14"/>
        <v>57.26</v>
      </c>
      <c r="L126" s="16">
        <f t="shared" si="15"/>
        <v>93.38</v>
      </c>
      <c r="M126" s="77">
        <f t="shared" si="11"/>
        <v>150.63999999999999</v>
      </c>
      <c r="O126" s="38"/>
      <c r="P126" s="56">
        <v>0</v>
      </c>
      <c r="R126" s="65">
        <v>7</v>
      </c>
      <c r="S126" s="66">
        <v>150.63999999999999</v>
      </c>
    </row>
    <row r="127" spans="1:19" s="6" customFormat="1" x14ac:dyDescent="0.25">
      <c r="A127" s="13" t="s">
        <v>371</v>
      </c>
      <c r="B127" s="14" t="s">
        <v>372</v>
      </c>
      <c r="C127" s="13" t="s">
        <v>54</v>
      </c>
      <c r="D127" s="13" t="s">
        <v>373</v>
      </c>
      <c r="E127" s="15" t="s">
        <v>41</v>
      </c>
      <c r="F127" s="50">
        <v>11</v>
      </c>
      <c r="G127" s="16">
        <v>37.93</v>
      </c>
      <c r="H127" s="16">
        <v>18.02</v>
      </c>
      <c r="I127" s="16">
        <v>29.41</v>
      </c>
      <c r="J127" s="16">
        <f t="shared" si="10"/>
        <v>47.43</v>
      </c>
      <c r="K127" s="16">
        <f t="shared" si="14"/>
        <v>198.22</v>
      </c>
      <c r="L127" s="16">
        <f t="shared" si="15"/>
        <v>323.51</v>
      </c>
      <c r="M127" s="77">
        <f t="shared" si="11"/>
        <v>521.73</v>
      </c>
      <c r="O127" s="38"/>
      <c r="P127" s="56">
        <v>0</v>
      </c>
      <c r="R127" s="65">
        <v>11</v>
      </c>
      <c r="S127" s="66">
        <v>521.73</v>
      </c>
    </row>
    <row r="128" spans="1:19" s="6" customFormat="1" ht="41.4" x14ac:dyDescent="0.25">
      <c r="A128" s="13" t="s">
        <v>374</v>
      </c>
      <c r="B128" s="14" t="s">
        <v>375</v>
      </c>
      <c r="C128" s="13" t="s">
        <v>54</v>
      </c>
      <c r="D128" s="13" t="s">
        <v>376</v>
      </c>
      <c r="E128" s="15" t="s">
        <v>41</v>
      </c>
      <c r="F128" s="50">
        <v>26</v>
      </c>
      <c r="G128" s="16">
        <v>24.64</v>
      </c>
      <c r="H128" s="16">
        <v>11.71</v>
      </c>
      <c r="I128" s="16">
        <v>19.100000000000001</v>
      </c>
      <c r="J128" s="16">
        <f t="shared" si="10"/>
        <v>30.810000000000002</v>
      </c>
      <c r="K128" s="16">
        <f t="shared" si="14"/>
        <v>304.46000000000004</v>
      </c>
      <c r="L128" s="16">
        <f t="shared" si="15"/>
        <v>496.6</v>
      </c>
      <c r="M128" s="77">
        <f t="shared" si="11"/>
        <v>801.06000000000006</v>
      </c>
      <c r="O128" s="38"/>
      <c r="P128" s="56">
        <v>0</v>
      </c>
      <c r="R128" s="65">
        <v>26</v>
      </c>
      <c r="S128" s="66">
        <v>801.06000000000006</v>
      </c>
    </row>
    <row r="129" spans="1:19" s="5" customFormat="1" x14ac:dyDescent="0.25">
      <c r="A129" s="10" t="s">
        <v>377</v>
      </c>
      <c r="B129" s="10"/>
      <c r="C129" s="10"/>
      <c r="D129" s="10" t="s">
        <v>378</v>
      </c>
      <c r="E129" s="10"/>
      <c r="F129" s="49"/>
      <c r="G129" s="11"/>
      <c r="H129" s="10"/>
      <c r="I129" s="10"/>
      <c r="J129" s="10">
        <f t="shared" si="10"/>
        <v>0</v>
      </c>
      <c r="K129" s="12">
        <f>SUM(K131:K163)</f>
        <v>33803.24500000001</v>
      </c>
      <c r="L129" s="12">
        <f>SUM(L131:L163)</f>
        <v>55153.426000000007</v>
      </c>
      <c r="M129" s="76">
        <f t="shared" si="11"/>
        <v>88956.671000000017</v>
      </c>
      <c r="O129" s="43"/>
      <c r="P129" s="55">
        <v>5258.4</v>
      </c>
      <c r="R129" s="63"/>
      <c r="S129" s="64">
        <v>83698.270999999993</v>
      </c>
    </row>
    <row r="130" spans="1:19" s="5" customFormat="1" x14ac:dyDescent="0.25">
      <c r="A130" s="10" t="s">
        <v>379</v>
      </c>
      <c r="B130" s="10"/>
      <c r="C130" s="10"/>
      <c r="D130" s="10" t="s">
        <v>380</v>
      </c>
      <c r="E130" s="10"/>
      <c r="F130" s="49"/>
      <c r="G130" s="11"/>
      <c r="H130" s="10"/>
      <c r="I130" s="10"/>
      <c r="J130" s="10">
        <f t="shared" si="10"/>
        <v>0</v>
      </c>
      <c r="K130" s="10">
        <f t="shared" ref="K130:K163" si="16">H130*F130</f>
        <v>0</v>
      </c>
      <c r="L130" s="10">
        <f t="shared" ref="L130:L163" si="17">I130*F130</f>
        <v>0</v>
      </c>
      <c r="M130" s="76">
        <f t="shared" si="11"/>
        <v>0</v>
      </c>
      <c r="O130" s="43"/>
      <c r="P130" s="55"/>
      <c r="R130" s="63"/>
      <c r="S130" s="64">
        <v>0</v>
      </c>
    </row>
    <row r="131" spans="1:19" s="6" customFormat="1" ht="27.6" x14ac:dyDescent="0.25">
      <c r="A131" s="13" t="s">
        <v>381</v>
      </c>
      <c r="B131" s="14" t="s">
        <v>382</v>
      </c>
      <c r="C131" s="13" t="s">
        <v>15</v>
      </c>
      <c r="D131" s="13" t="s">
        <v>383</v>
      </c>
      <c r="E131" s="15" t="s">
        <v>34</v>
      </c>
      <c r="F131" s="50">
        <v>39.6</v>
      </c>
      <c r="G131" s="16">
        <v>7.05</v>
      </c>
      <c r="H131" s="16">
        <v>3.35</v>
      </c>
      <c r="I131" s="16">
        <v>5.46</v>
      </c>
      <c r="J131" s="16">
        <f t="shared" si="10"/>
        <v>8.81</v>
      </c>
      <c r="K131" s="16">
        <f t="shared" si="16"/>
        <v>132.66</v>
      </c>
      <c r="L131" s="16">
        <f t="shared" si="17"/>
        <v>216.21600000000001</v>
      </c>
      <c r="M131" s="77">
        <f t="shared" si="11"/>
        <v>348.87599999999998</v>
      </c>
      <c r="O131" s="38">
        <v>16</v>
      </c>
      <c r="P131" s="56">
        <v>140.96</v>
      </c>
      <c r="R131" s="65">
        <v>23.6</v>
      </c>
      <c r="S131" s="66">
        <v>207.916</v>
      </c>
    </row>
    <row r="132" spans="1:19" s="6" customFormat="1" ht="41.4" x14ac:dyDescent="0.25">
      <c r="A132" s="13" t="s">
        <v>384</v>
      </c>
      <c r="B132" s="14" t="s">
        <v>385</v>
      </c>
      <c r="C132" s="13" t="s">
        <v>15</v>
      </c>
      <c r="D132" s="13" t="s">
        <v>386</v>
      </c>
      <c r="E132" s="15" t="s">
        <v>24</v>
      </c>
      <c r="F132" s="50">
        <v>12</v>
      </c>
      <c r="G132" s="16">
        <v>36.9</v>
      </c>
      <c r="H132" s="16">
        <v>17.53</v>
      </c>
      <c r="I132" s="16">
        <v>28.61</v>
      </c>
      <c r="J132" s="16">
        <f t="shared" si="10"/>
        <v>46.14</v>
      </c>
      <c r="K132" s="16">
        <f t="shared" si="16"/>
        <v>210.36</v>
      </c>
      <c r="L132" s="16">
        <f t="shared" si="17"/>
        <v>343.32</v>
      </c>
      <c r="M132" s="77">
        <f t="shared" si="11"/>
        <v>553.68000000000006</v>
      </c>
      <c r="O132" s="38">
        <v>6</v>
      </c>
      <c r="P132" s="56">
        <v>276.84000000000003</v>
      </c>
      <c r="R132" s="65">
        <v>6</v>
      </c>
      <c r="S132" s="66">
        <v>276.84000000000003</v>
      </c>
    </row>
    <row r="133" spans="1:19" s="6" customFormat="1" ht="27.6" x14ac:dyDescent="0.25">
      <c r="A133" s="13" t="s">
        <v>387</v>
      </c>
      <c r="B133" s="14" t="s">
        <v>388</v>
      </c>
      <c r="C133" s="13" t="s">
        <v>15</v>
      </c>
      <c r="D133" s="13" t="s">
        <v>389</v>
      </c>
      <c r="E133" s="15" t="s">
        <v>34</v>
      </c>
      <c r="F133" s="50">
        <v>80</v>
      </c>
      <c r="G133" s="16">
        <v>20.85</v>
      </c>
      <c r="H133" s="16">
        <v>9.91</v>
      </c>
      <c r="I133" s="16">
        <v>16.16</v>
      </c>
      <c r="J133" s="16">
        <f t="shared" si="10"/>
        <v>26.07</v>
      </c>
      <c r="K133" s="16">
        <f t="shared" si="16"/>
        <v>792.8</v>
      </c>
      <c r="L133" s="16">
        <f t="shared" si="17"/>
        <v>1292.8</v>
      </c>
      <c r="M133" s="77">
        <f t="shared" si="11"/>
        <v>2085.6</v>
      </c>
      <c r="O133" s="38">
        <v>45</v>
      </c>
      <c r="P133" s="56">
        <v>1173.1500000000001</v>
      </c>
      <c r="R133" s="65">
        <v>35</v>
      </c>
      <c r="S133" s="66">
        <v>912.45</v>
      </c>
    </row>
    <row r="134" spans="1:19" s="6" customFormat="1" ht="27.6" x14ac:dyDescent="0.25">
      <c r="A134" s="13" t="s">
        <v>390</v>
      </c>
      <c r="B134" s="14" t="s">
        <v>391</v>
      </c>
      <c r="C134" s="13" t="s">
        <v>15</v>
      </c>
      <c r="D134" s="13" t="s">
        <v>392</v>
      </c>
      <c r="E134" s="15" t="s">
        <v>41</v>
      </c>
      <c r="F134" s="50">
        <v>8</v>
      </c>
      <c r="G134" s="16">
        <v>8.42</v>
      </c>
      <c r="H134" s="16">
        <v>4</v>
      </c>
      <c r="I134" s="16">
        <v>6.53</v>
      </c>
      <c r="J134" s="16">
        <f t="shared" si="10"/>
        <v>10.530000000000001</v>
      </c>
      <c r="K134" s="16">
        <f t="shared" si="16"/>
        <v>32</v>
      </c>
      <c r="L134" s="16">
        <f t="shared" si="17"/>
        <v>52.24</v>
      </c>
      <c r="M134" s="77">
        <f t="shared" si="11"/>
        <v>84.240000000000009</v>
      </c>
      <c r="O134" s="38">
        <v>5</v>
      </c>
      <c r="P134" s="56">
        <v>52.65</v>
      </c>
      <c r="R134" s="65">
        <v>3</v>
      </c>
      <c r="S134" s="66">
        <v>31.59</v>
      </c>
    </row>
    <row r="135" spans="1:19" s="6" customFormat="1" ht="27.6" x14ac:dyDescent="0.25">
      <c r="A135" s="13" t="s">
        <v>393</v>
      </c>
      <c r="B135" s="14" t="s">
        <v>394</v>
      </c>
      <c r="C135" s="13" t="s">
        <v>15</v>
      </c>
      <c r="D135" s="13" t="s">
        <v>395</v>
      </c>
      <c r="E135" s="15" t="s">
        <v>41</v>
      </c>
      <c r="F135" s="50">
        <v>15</v>
      </c>
      <c r="G135" s="16">
        <v>11.6</v>
      </c>
      <c r="H135" s="16">
        <v>5.51</v>
      </c>
      <c r="I135" s="16">
        <v>8.99</v>
      </c>
      <c r="J135" s="16">
        <f t="shared" ref="J135:J198" si="18">H135+I135</f>
        <v>14.5</v>
      </c>
      <c r="K135" s="16">
        <f t="shared" si="16"/>
        <v>82.649999999999991</v>
      </c>
      <c r="L135" s="16">
        <f t="shared" si="17"/>
        <v>134.85</v>
      </c>
      <c r="M135" s="77">
        <f t="shared" si="11"/>
        <v>217.5</v>
      </c>
      <c r="O135" s="38">
        <v>8</v>
      </c>
      <c r="P135" s="56">
        <v>116</v>
      </c>
      <c r="R135" s="65">
        <v>7</v>
      </c>
      <c r="S135" s="66">
        <v>101.5</v>
      </c>
    </row>
    <row r="136" spans="1:19" s="6" customFormat="1" ht="27.6" x14ac:dyDescent="0.25">
      <c r="A136" s="13" t="s">
        <v>396</v>
      </c>
      <c r="B136" s="14" t="s">
        <v>397</v>
      </c>
      <c r="C136" s="13" t="s">
        <v>15</v>
      </c>
      <c r="D136" s="13" t="s">
        <v>398</v>
      </c>
      <c r="E136" s="15" t="s">
        <v>41</v>
      </c>
      <c r="F136" s="50">
        <v>20</v>
      </c>
      <c r="G136" s="16">
        <v>9.58</v>
      </c>
      <c r="H136" s="16">
        <v>4.55</v>
      </c>
      <c r="I136" s="16">
        <v>7.42</v>
      </c>
      <c r="J136" s="16">
        <f t="shared" si="18"/>
        <v>11.969999999999999</v>
      </c>
      <c r="K136" s="16">
        <f t="shared" si="16"/>
        <v>91</v>
      </c>
      <c r="L136" s="16">
        <f t="shared" si="17"/>
        <v>148.4</v>
      </c>
      <c r="M136" s="77">
        <f t="shared" ref="M136:M199" si="19">L136+K136</f>
        <v>239.4</v>
      </c>
      <c r="O136" s="38">
        <v>6</v>
      </c>
      <c r="P136" s="56">
        <v>71.819999999999993</v>
      </c>
      <c r="R136" s="65">
        <v>14</v>
      </c>
      <c r="S136" s="66">
        <v>167.57999999999998</v>
      </c>
    </row>
    <row r="137" spans="1:19" s="6" customFormat="1" ht="27.6" x14ac:dyDescent="0.25">
      <c r="A137" s="13" t="s">
        <v>399</v>
      </c>
      <c r="B137" s="14" t="s">
        <v>400</v>
      </c>
      <c r="C137" s="13" t="s">
        <v>15</v>
      </c>
      <c r="D137" s="13" t="s">
        <v>401</v>
      </c>
      <c r="E137" s="15" t="s">
        <v>41</v>
      </c>
      <c r="F137" s="50">
        <v>6</v>
      </c>
      <c r="G137" s="16">
        <v>95.07</v>
      </c>
      <c r="H137" s="16">
        <v>45.17</v>
      </c>
      <c r="I137" s="16">
        <v>73.69</v>
      </c>
      <c r="J137" s="16">
        <f t="shared" si="18"/>
        <v>118.86</v>
      </c>
      <c r="K137" s="16">
        <f t="shared" si="16"/>
        <v>271.02</v>
      </c>
      <c r="L137" s="16">
        <f t="shared" si="17"/>
        <v>442.14</v>
      </c>
      <c r="M137" s="77">
        <f t="shared" si="19"/>
        <v>713.16</v>
      </c>
      <c r="O137" s="38">
        <v>0</v>
      </c>
      <c r="P137" s="56">
        <v>0</v>
      </c>
      <c r="R137" s="65">
        <v>6</v>
      </c>
      <c r="S137" s="66">
        <v>713.16</v>
      </c>
    </row>
    <row r="138" spans="1:19" s="6" customFormat="1" x14ac:dyDescent="0.25">
      <c r="A138" s="10" t="s">
        <v>402</v>
      </c>
      <c r="B138" s="10"/>
      <c r="C138" s="10"/>
      <c r="D138" s="10" t="s">
        <v>403</v>
      </c>
      <c r="E138" s="10"/>
      <c r="F138" s="49"/>
      <c r="G138" s="11">
        <v>0</v>
      </c>
      <c r="H138" s="10"/>
      <c r="I138" s="10"/>
      <c r="J138" s="10">
        <f t="shared" si="18"/>
        <v>0</v>
      </c>
      <c r="K138" s="10">
        <f t="shared" si="16"/>
        <v>0</v>
      </c>
      <c r="L138" s="10">
        <f t="shared" si="17"/>
        <v>0</v>
      </c>
      <c r="M138" s="76">
        <f t="shared" si="19"/>
        <v>0</v>
      </c>
      <c r="O138" s="43"/>
      <c r="P138" s="55"/>
      <c r="R138" s="63"/>
      <c r="S138" s="64">
        <v>0</v>
      </c>
    </row>
    <row r="139" spans="1:19" s="6" customFormat="1" ht="27.6" x14ac:dyDescent="0.25">
      <c r="A139" s="13" t="s">
        <v>404</v>
      </c>
      <c r="B139" s="14" t="s">
        <v>405</v>
      </c>
      <c r="C139" s="13" t="s">
        <v>15</v>
      </c>
      <c r="D139" s="13" t="s">
        <v>406</v>
      </c>
      <c r="E139" s="15" t="s">
        <v>34</v>
      </c>
      <c r="F139" s="50">
        <v>114</v>
      </c>
      <c r="G139" s="16">
        <v>33.64</v>
      </c>
      <c r="H139" s="16">
        <v>15.98</v>
      </c>
      <c r="I139" s="16">
        <v>26.08</v>
      </c>
      <c r="J139" s="16">
        <f t="shared" si="18"/>
        <v>42.06</v>
      </c>
      <c r="K139" s="16">
        <f t="shared" si="16"/>
        <v>1821.72</v>
      </c>
      <c r="L139" s="16">
        <f t="shared" si="17"/>
        <v>2973.12</v>
      </c>
      <c r="M139" s="77">
        <f t="shared" si="19"/>
        <v>4794.84</v>
      </c>
      <c r="O139" s="38">
        <v>1</v>
      </c>
      <c r="P139" s="56">
        <v>42.06</v>
      </c>
      <c r="R139" s="65">
        <v>113</v>
      </c>
      <c r="S139" s="66">
        <v>4752.78</v>
      </c>
    </row>
    <row r="140" spans="1:19" s="6" customFormat="1" ht="27.6" x14ac:dyDescent="0.25">
      <c r="A140" s="13" t="s">
        <v>407</v>
      </c>
      <c r="B140" s="14" t="s">
        <v>408</v>
      </c>
      <c r="C140" s="13" t="s">
        <v>15</v>
      </c>
      <c r="D140" s="13" t="s">
        <v>409</v>
      </c>
      <c r="E140" s="15" t="s">
        <v>34</v>
      </c>
      <c r="F140" s="50">
        <v>90</v>
      </c>
      <c r="G140" s="16">
        <v>50.15</v>
      </c>
      <c r="H140" s="16">
        <v>23.83</v>
      </c>
      <c r="I140" s="16">
        <v>38.880000000000003</v>
      </c>
      <c r="J140" s="16">
        <f t="shared" si="18"/>
        <v>62.71</v>
      </c>
      <c r="K140" s="16">
        <f t="shared" si="16"/>
        <v>2144.6999999999998</v>
      </c>
      <c r="L140" s="16">
        <f t="shared" si="17"/>
        <v>3499.2000000000003</v>
      </c>
      <c r="M140" s="77">
        <f t="shared" si="19"/>
        <v>5643.9</v>
      </c>
      <c r="O140" s="38"/>
      <c r="P140" s="56">
        <v>0</v>
      </c>
      <c r="R140" s="65">
        <v>90</v>
      </c>
      <c r="S140" s="66">
        <v>5643.9</v>
      </c>
    </row>
    <row r="141" spans="1:19" s="6" customFormat="1" ht="27.6" x14ac:dyDescent="0.25">
      <c r="A141" s="13" t="s">
        <v>410</v>
      </c>
      <c r="B141" s="14" t="s">
        <v>411</v>
      </c>
      <c r="C141" s="13" t="s">
        <v>15</v>
      </c>
      <c r="D141" s="13" t="s">
        <v>412</v>
      </c>
      <c r="E141" s="15" t="s">
        <v>34</v>
      </c>
      <c r="F141" s="50">
        <v>66</v>
      </c>
      <c r="G141" s="16">
        <v>19.079999999999998</v>
      </c>
      <c r="H141" s="16">
        <v>9.07</v>
      </c>
      <c r="I141" s="16">
        <v>14.79</v>
      </c>
      <c r="J141" s="16">
        <f t="shared" si="18"/>
        <v>23.86</v>
      </c>
      <c r="K141" s="16">
        <f t="shared" si="16"/>
        <v>598.62</v>
      </c>
      <c r="L141" s="16">
        <f t="shared" si="17"/>
        <v>976.14</v>
      </c>
      <c r="M141" s="77">
        <f t="shared" si="19"/>
        <v>1574.76</v>
      </c>
      <c r="O141" s="38">
        <v>19</v>
      </c>
      <c r="P141" s="56">
        <v>453.34000000000003</v>
      </c>
      <c r="R141" s="65">
        <v>47</v>
      </c>
      <c r="S141" s="66">
        <v>1121.42</v>
      </c>
    </row>
    <row r="142" spans="1:19" s="6" customFormat="1" ht="27.6" x14ac:dyDescent="0.25">
      <c r="A142" s="13" t="s">
        <v>413</v>
      </c>
      <c r="B142" s="14" t="s">
        <v>414</v>
      </c>
      <c r="C142" s="13" t="s">
        <v>15</v>
      </c>
      <c r="D142" s="13" t="s">
        <v>415</v>
      </c>
      <c r="E142" s="15" t="s">
        <v>34</v>
      </c>
      <c r="F142" s="50">
        <v>132</v>
      </c>
      <c r="G142" s="16">
        <v>24.16</v>
      </c>
      <c r="H142" s="16">
        <v>11.48</v>
      </c>
      <c r="I142" s="16">
        <v>18.73</v>
      </c>
      <c r="J142" s="16">
        <f t="shared" si="18"/>
        <v>30.21</v>
      </c>
      <c r="K142" s="16">
        <f t="shared" si="16"/>
        <v>1515.3600000000001</v>
      </c>
      <c r="L142" s="16">
        <f t="shared" si="17"/>
        <v>2472.36</v>
      </c>
      <c r="M142" s="77">
        <f t="shared" si="19"/>
        <v>3987.7200000000003</v>
      </c>
      <c r="O142" s="38">
        <v>67</v>
      </c>
      <c r="P142" s="56">
        <v>2024.0700000000002</v>
      </c>
      <c r="R142" s="65">
        <v>65</v>
      </c>
      <c r="S142" s="66">
        <v>1963.65</v>
      </c>
    </row>
    <row r="143" spans="1:19" s="6" customFormat="1" ht="41.4" x14ac:dyDescent="0.25">
      <c r="A143" s="13" t="s">
        <v>416</v>
      </c>
      <c r="B143" s="14" t="s">
        <v>417</v>
      </c>
      <c r="C143" s="13" t="s">
        <v>15</v>
      </c>
      <c r="D143" s="13" t="s">
        <v>418</v>
      </c>
      <c r="E143" s="15" t="s">
        <v>34</v>
      </c>
      <c r="F143" s="50">
        <v>30</v>
      </c>
      <c r="G143" s="16">
        <v>7.83</v>
      </c>
      <c r="H143" s="16">
        <v>3.72</v>
      </c>
      <c r="I143" s="16">
        <v>6.07</v>
      </c>
      <c r="J143" s="16">
        <f t="shared" si="18"/>
        <v>9.7900000000000009</v>
      </c>
      <c r="K143" s="16">
        <f t="shared" si="16"/>
        <v>111.60000000000001</v>
      </c>
      <c r="L143" s="16">
        <f t="shared" si="17"/>
        <v>182.10000000000002</v>
      </c>
      <c r="M143" s="77">
        <f t="shared" si="19"/>
        <v>293.70000000000005</v>
      </c>
      <c r="O143" s="38">
        <v>22</v>
      </c>
      <c r="P143" s="56">
        <v>215.38000000000002</v>
      </c>
      <c r="R143" s="65">
        <v>8</v>
      </c>
      <c r="S143" s="66">
        <v>78.320000000000007</v>
      </c>
    </row>
    <row r="144" spans="1:19" s="6" customFormat="1" ht="27.6" x14ac:dyDescent="0.25">
      <c r="A144" s="13" t="s">
        <v>419</v>
      </c>
      <c r="B144" s="14" t="s">
        <v>65</v>
      </c>
      <c r="C144" s="13" t="s">
        <v>15</v>
      </c>
      <c r="D144" s="13" t="s">
        <v>66</v>
      </c>
      <c r="E144" s="15" t="s">
        <v>45</v>
      </c>
      <c r="F144" s="50">
        <v>42</v>
      </c>
      <c r="G144" s="16">
        <v>76.430000000000007</v>
      </c>
      <c r="H144" s="16">
        <v>36.32</v>
      </c>
      <c r="I144" s="16">
        <v>59.25</v>
      </c>
      <c r="J144" s="16">
        <f t="shared" si="18"/>
        <v>95.57</v>
      </c>
      <c r="K144" s="16">
        <f t="shared" si="16"/>
        <v>1525.44</v>
      </c>
      <c r="L144" s="16">
        <f t="shared" si="17"/>
        <v>2488.5</v>
      </c>
      <c r="M144" s="77">
        <f t="shared" si="19"/>
        <v>4013.94</v>
      </c>
      <c r="O144" s="38"/>
      <c r="P144" s="56">
        <v>0</v>
      </c>
      <c r="R144" s="65">
        <v>42</v>
      </c>
      <c r="S144" s="66">
        <v>4013.94</v>
      </c>
    </row>
    <row r="145" spans="1:19" s="6" customFormat="1" ht="41.4" x14ac:dyDescent="0.25">
      <c r="A145" s="13" t="s">
        <v>420</v>
      </c>
      <c r="B145" s="14" t="s">
        <v>385</v>
      </c>
      <c r="C145" s="13" t="s">
        <v>15</v>
      </c>
      <c r="D145" s="13" t="s">
        <v>386</v>
      </c>
      <c r="E145" s="15" t="s">
        <v>24</v>
      </c>
      <c r="F145" s="50">
        <v>10</v>
      </c>
      <c r="G145" s="16">
        <v>36.9</v>
      </c>
      <c r="H145" s="16">
        <v>17.53</v>
      </c>
      <c r="I145" s="16">
        <v>28.61</v>
      </c>
      <c r="J145" s="16">
        <f t="shared" si="18"/>
        <v>46.14</v>
      </c>
      <c r="K145" s="16">
        <f t="shared" si="16"/>
        <v>175.3</v>
      </c>
      <c r="L145" s="16">
        <f t="shared" si="17"/>
        <v>286.10000000000002</v>
      </c>
      <c r="M145" s="77">
        <f t="shared" si="19"/>
        <v>461.40000000000003</v>
      </c>
      <c r="O145" s="38">
        <v>5</v>
      </c>
      <c r="P145" s="56">
        <v>230.70000000000002</v>
      </c>
      <c r="R145" s="65">
        <v>5</v>
      </c>
      <c r="S145" s="66">
        <v>230.70000000000002</v>
      </c>
    </row>
    <row r="146" spans="1:19" s="6" customFormat="1" ht="27.6" x14ac:dyDescent="0.25">
      <c r="A146" s="13" t="s">
        <v>421</v>
      </c>
      <c r="B146" s="14" t="s">
        <v>422</v>
      </c>
      <c r="C146" s="13" t="s">
        <v>54</v>
      </c>
      <c r="D146" s="13" t="s">
        <v>423</v>
      </c>
      <c r="E146" s="15" t="s">
        <v>424</v>
      </c>
      <c r="F146" s="50">
        <v>1</v>
      </c>
      <c r="G146" s="16">
        <v>39894.5</v>
      </c>
      <c r="H146" s="16">
        <v>18954.439999999999</v>
      </c>
      <c r="I146" s="16">
        <v>30925.66</v>
      </c>
      <c r="J146" s="16">
        <f t="shared" si="18"/>
        <v>49880.1</v>
      </c>
      <c r="K146" s="16">
        <f t="shared" si="16"/>
        <v>18954.439999999999</v>
      </c>
      <c r="L146" s="16">
        <f t="shared" si="17"/>
        <v>30925.66</v>
      </c>
      <c r="M146" s="77">
        <f t="shared" si="19"/>
        <v>49880.1</v>
      </c>
      <c r="O146" s="38"/>
      <c r="P146" s="56">
        <v>0</v>
      </c>
      <c r="R146" s="65">
        <v>1</v>
      </c>
      <c r="S146" s="66">
        <v>49880.1</v>
      </c>
    </row>
    <row r="147" spans="1:19" s="6" customFormat="1" ht="27.6" x14ac:dyDescent="0.25">
      <c r="A147" s="13" t="s">
        <v>425</v>
      </c>
      <c r="B147" s="14" t="s">
        <v>426</v>
      </c>
      <c r="C147" s="13" t="s">
        <v>15</v>
      </c>
      <c r="D147" s="13" t="s">
        <v>427</v>
      </c>
      <c r="E147" s="15" t="s">
        <v>41</v>
      </c>
      <c r="F147" s="50">
        <v>1</v>
      </c>
      <c r="G147" s="16">
        <v>1557.07</v>
      </c>
      <c r="H147" s="16">
        <v>739.79</v>
      </c>
      <c r="I147" s="16">
        <v>1207.02</v>
      </c>
      <c r="J147" s="16">
        <f t="shared" si="18"/>
        <v>1946.81</v>
      </c>
      <c r="K147" s="16">
        <f t="shared" si="16"/>
        <v>739.79</v>
      </c>
      <c r="L147" s="16">
        <f t="shared" si="17"/>
        <v>1207.02</v>
      </c>
      <c r="M147" s="77">
        <f t="shared" si="19"/>
        <v>1946.81</v>
      </c>
      <c r="O147" s="38"/>
      <c r="P147" s="56">
        <v>0</v>
      </c>
      <c r="R147" s="65">
        <v>1</v>
      </c>
      <c r="S147" s="66">
        <v>1946.81</v>
      </c>
    </row>
    <row r="148" spans="1:19" s="6" customFormat="1" ht="41.4" x14ac:dyDescent="0.25">
      <c r="A148" s="13" t="s">
        <v>428</v>
      </c>
      <c r="B148" s="14" t="s">
        <v>429</v>
      </c>
      <c r="C148" s="13" t="s">
        <v>15</v>
      </c>
      <c r="D148" s="13" t="s">
        <v>430</v>
      </c>
      <c r="E148" s="15" t="s">
        <v>41</v>
      </c>
      <c r="F148" s="50">
        <v>3</v>
      </c>
      <c r="G148" s="16">
        <v>557.23</v>
      </c>
      <c r="H148" s="16">
        <v>264.75</v>
      </c>
      <c r="I148" s="16">
        <v>431.96</v>
      </c>
      <c r="J148" s="16">
        <f t="shared" si="18"/>
        <v>696.71</v>
      </c>
      <c r="K148" s="16">
        <f t="shared" si="16"/>
        <v>794.25</v>
      </c>
      <c r="L148" s="16">
        <f t="shared" si="17"/>
        <v>1295.8799999999999</v>
      </c>
      <c r="M148" s="77">
        <f t="shared" si="19"/>
        <v>2090.13</v>
      </c>
      <c r="O148" s="38"/>
      <c r="P148" s="56">
        <v>0</v>
      </c>
      <c r="R148" s="65">
        <v>3</v>
      </c>
      <c r="S148" s="66">
        <v>2090.13</v>
      </c>
    </row>
    <row r="149" spans="1:19" s="6" customFormat="1" ht="41.4" x14ac:dyDescent="0.25">
      <c r="A149" s="13" t="s">
        <v>431</v>
      </c>
      <c r="B149" s="14" t="s">
        <v>429</v>
      </c>
      <c r="C149" s="13" t="s">
        <v>15</v>
      </c>
      <c r="D149" s="13" t="s">
        <v>432</v>
      </c>
      <c r="E149" s="15" t="s">
        <v>41</v>
      </c>
      <c r="F149" s="50">
        <v>4</v>
      </c>
      <c r="G149" s="16">
        <v>557.23</v>
      </c>
      <c r="H149" s="16">
        <v>264.75</v>
      </c>
      <c r="I149" s="16">
        <v>431.96</v>
      </c>
      <c r="J149" s="16">
        <f t="shared" si="18"/>
        <v>696.71</v>
      </c>
      <c r="K149" s="16">
        <f t="shared" si="16"/>
        <v>1059</v>
      </c>
      <c r="L149" s="16">
        <f t="shared" si="17"/>
        <v>1727.84</v>
      </c>
      <c r="M149" s="77">
        <f t="shared" si="19"/>
        <v>2786.84</v>
      </c>
      <c r="O149" s="38"/>
      <c r="P149" s="56">
        <v>0</v>
      </c>
      <c r="R149" s="65">
        <v>4</v>
      </c>
      <c r="S149" s="66">
        <v>2786.84</v>
      </c>
    </row>
    <row r="150" spans="1:19" s="6" customFormat="1" ht="27.6" x14ac:dyDescent="0.25">
      <c r="A150" s="13" t="s">
        <v>433</v>
      </c>
      <c r="B150" s="14" t="s">
        <v>434</v>
      </c>
      <c r="C150" s="13" t="s">
        <v>54</v>
      </c>
      <c r="D150" s="13" t="s">
        <v>435</v>
      </c>
      <c r="E150" s="15" t="s">
        <v>41</v>
      </c>
      <c r="F150" s="50">
        <v>3</v>
      </c>
      <c r="G150" s="16">
        <v>361.05</v>
      </c>
      <c r="H150" s="16">
        <v>171.54</v>
      </c>
      <c r="I150" s="16">
        <v>279.88</v>
      </c>
      <c r="J150" s="16">
        <f t="shared" si="18"/>
        <v>451.41999999999996</v>
      </c>
      <c r="K150" s="16">
        <f t="shared" si="16"/>
        <v>514.62</v>
      </c>
      <c r="L150" s="16">
        <f t="shared" si="17"/>
        <v>839.64</v>
      </c>
      <c r="M150" s="77">
        <f t="shared" si="19"/>
        <v>1354.26</v>
      </c>
      <c r="O150" s="38"/>
      <c r="P150" s="56">
        <v>0</v>
      </c>
      <c r="R150" s="65">
        <v>3</v>
      </c>
      <c r="S150" s="66">
        <v>1354.26</v>
      </c>
    </row>
    <row r="151" spans="1:19" s="6" customFormat="1" ht="41.4" x14ac:dyDescent="0.25">
      <c r="A151" s="13" t="s">
        <v>436</v>
      </c>
      <c r="B151" s="14" t="s">
        <v>437</v>
      </c>
      <c r="C151" s="13" t="s">
        <v>15</v>
      </c>
      <c r="D151" s="13" t="s">
        <v>438</v>
      </c>
      <c r="E151" s="15" t="s">
        <v>41</v>
      </c>
      <c r="F151" s="50">
        <v>4</v>
      </c>
      <c r="G151" s="16">
        <v>84.55</v>
      </c>
      <c r="H151" s="16">
        <v>40.17</v>
      </c>
      <c r="I151" s="16">
        <v>65.540000000000006</v>
      </c>
      <c r="J151" s="16">
        <f t="shared" si="18"/>
        <v>105.71000000000001</v>
      </c>
      <c r="K151" s="16">
        <f t="shared" si="16"/>
        <v>160.68</v>
      </c>
      <c r="L151" s="16">
        <f t="shared" si="17"/>
        <v>262.16000000000003</v>
      </c>
      <c r="M151" s="77">
        <f t="shared" si="19"/>
        <v>422.84000000000003</v>
      </c>
      <c r="O151" s="38"/>
      <c r="P151" s="56">
        <v>0</v>
      </c>
      <c r="R151" s="65">
        <v>4</v>
      </c>
      <c r="S151" s="66">
        <v>422.84000000000003</v>
      </c>
    </row>
    <row r="152" spans="1:19" s="6" customFormat="1" ht="41.4" x14ac:dyDescent="0.25">
      <c r="A152" s="13" t="s">
        <v>439</v>
      </c>
      <c r="B152" s="14" t="s">
        <v>440</v>
      </c>
      <c r="C152" s="13" t="s">
        <v>15</v>
      </c>
      <c r="D152" s="13" t="s">
        <v>441</v>
      </c>
      <c r="E152" s="15" t="s">
        <v>41</v>
      </c>
      <c r="F152" s="50">
        <v>1</v>
      </c>
      <c r="G152" s="16">
        <v>15.88</v>
      </c>
      <c r="H152" s="16">
        <v>7.54</v>
      </c>
      <c r="I152" s="16">
        <v>12.31</v>
      </c>
      <c r="J152" s="16">
        <f t="shared" si="18"/>
        <v>19.850000000000001</v>
      </c>
      <c r="K152" s="16">
        <f t="shared" si="16"/>
        <v>7.54</v>
      </c>
      <c r="L152" s="16">
        <f t="shared" si="17"/>
        <v>12.31</v>
      </c>
      <c r="M152" s="77">
        <f t="shared" si="19"/>
        <v>19.850000000000001</v>
      </c>
      <c r="O152" s="38">
        <v>1</v>
      </c>
      <c r="P152" s="56">
        <v>19.850000000000001</v>
      </c>
      <c r="R152" s="65">
        <v>0</v>
      </c>
      <c r="S152" s="66">
        <v>0</v>
      </c>
    </row>
    <row r="153" spans="1:19" s="6" customFormat="1" ht="27.6" x14ac:dyDescent="0.25">
      <c r="A153" s="13" t="s">
        <v>442</v>
      </c>
      <c r="B153" s="14" t="s">
        <v>443</v>
      </c>
      <c r="C153" s="13" t="s">
        <v>15</v>
      </c>
      <c r="D153" s="13" t="s">
        <v>444</v>
      </c>
      <c r="E153" s="15" t="s">
        <v>34</v>
      </c>
      <c r="F153" s="50">
        <v>24</v>
      </c>
      <c r="G153" s="16">
        <v>29.14</v>
      </c>
      <c r="H153" s="16">
        <v>13.84</v>
      </c>
      <c r="I153" s="16">
        <v>22.59</v>
      </c>
      <c r="J153" s="16">
        <f t="shared" si="18"/>
        <v>36.43</v>
      </c>
      <c r="K153" s="16">
        <f t="shared" si="16"/>
        <v>332.15999999999997</v>
      </c>
      <c r="L153" s="16">
        <f t="shared" si="17"/>
        <v>542.16</v>
      </c>
      <c r="M153" s="77">
        <f t="shared" si="19"/>
        <v>874.31999999999994</v>
      </c>
      <c r="O153" s="38"/>
      <c r="P153" s="56">
        <v>0</v>
      </c>
      <c r="R153" s="65">
        <v>24</v>
      </c>
      <c r="S153" s="66">
        <v>874.31999999999994</v>
      </c>
    </row>
    <row r="154" spans="1:19" s="6" customFormat="1" ht="27.6" x14ac:dyDescent="0.25">
      <c r="A154" s="13" t="s">
        <v>445</v>
      </c>
      <c r="B154" s="14" t="s">
        <v>446</v>
      </c>
      <c r="C154" s="13" t="s">
        <v>15</v>
      </c>
      <c r="D154" s="13" t="s">
        <v>447</v>
      </c>
      <c r="E154" s="15" t="s">
        <v>34</v>
      </c>
      <c r="F154" s="50">
        <v>30</v>
      </c>
      <c r="G154" s="16">
        <v>43.56</v>
      </c>
      <c r="H154" s="16">
        <v>20.69</v>
      </c>
      <c r="I154" s="16">
        <v>33.770000000000003</v>
      </c>
      <c r="J154" s="16">
        <f t="shared" si="18"/>
        <v>54.460000000000008</v>
      </c>
      <c r="K154" s="16">
        <f t="shared" si="16"/>
        <v>620.70000000000005</v>
      </c>
      <c r="L154" s="16">
        <f t="shared" si="17"/>
        <v>1013.1000000000001</v>
      </c>
      <c r="M154" s="77">
        <f t="shared" si="19"/>
        <v>1633.8000000000002</v>
      </c>
      <c r="O154" s="38"/>
      <c r="P154" s="56">
        <v>0</v>
      </c>
      <c r="R154" s="65">
        <v>30</v>
      </c>
      <c r="S154" s="66">
        <v>1633.8000000000002</v>
      </c>
    </row>
    <row r="155" spans="1:19" s="6" customFormat="1" ht="41.4" x14ac:dyDescent="0.25">
      <c r="A155" s="13" t="s">
        <v>448</v>
      </c>
      <c r="B155" s="14" t="s">
        <v>449</v>
      </c>
      <c r="C155" s="13" t="s">
        <v>15</v>
      </c>
      <c r="D155" s="13" t="s">
        <v>450</v>
      </c>
      <c r="E155" s="15" t="s">
        <v>41</v>
      </c>
      <c r="F155" s="50">
        <v>5</v>
      </c>
      <c r="G155" s="16">
        <v>23.87</v>
      </c>
      <c r="H155" s="16">
        <v>11.34</v>
      </c>
      <c r="I155" s="16">
        <v>18.5</v>
      </c>
      <c r="J155" s="16">
        <f t="shared" si="18"/>
        <v>29.84</v>
      </c>
      <c r="K155" s="16">
        <f t="shared" si="16"/>
        <v>56.7</v>
      </c>
      <c r="L155" s="16">
        <f t="shared" si="17"/>
        <v>92.5</v>
      </c>
      <c r="M155" s="77">
        <f t="shared" si="19"/>
        <v>149.19999999999999</v>
      </c>
      <c r="O155" s="38"/>
      <c r="P155" s="56">
        <v>0</v>
      </c>
      <c r="R155" s="65">
        <v>5</v>
      </c>
      <c r="S155" s="66">
        <v>149.19999999999999</v>
      </c>
    </row>
    <row r="156" spans="1:19" s="6" customFormat="1" ht="41.4" x14ac:dyDescent="0.25">
      <c r="A156" s="13" t="s">
        <v>451</v>
      </c>
      <c r="B156" s="14" t="s">
        <v>452</v>
      </c>
      <c r="C156" s="13" t="s">
        <v>15</v>
      </c>
      <c r="D156" s="13" t="s">
        <v>453</v>
      </c>
      <c r="E156" s="15" t="s">
        <v>41</v>
      </c>
      <c r="F156" s="50">
        <v>10</v>
      </c>
      <c r="G156" s="16">
        <v>24.62</v>
      </c>
      <c r="H156" s="16">
        <v>11.7</v>
      </c>
      <c r="I156" s="16">
        <v>19.079999999999998</v>
      </c>
      <c r="J156" s="16">
        <f t="shared" si="18"/>
        <v>30.779999999999998</v>
      </c>
      <c r="K156" s="16">
        <f t="shared" si="16"/>
        <v>117</v>
      </c>
      <c r="L156" s="16">
        <f t="shared" si="17"/>
        <v>190.79999999999998</v>
      </c>
      <c r="M156" s="77">
        <f t="shared" si="19"/>
        <v>307.79999999999995</v>
      </c>
      <c r="O156" s="38"/>
      <c r="P156" s="56">
        <v>0</v>
      </c>
      <c r="R156" s="65">
        <v>10</v>
      </c>
      <c r="S156" s="66">
        <v>307.79999999999995</v>
      </c>
    </row>
    <row r="157" spans="1:19" s="6" customFormat="1" ht="41.4" x14ac:dyDescent="0.25">
      <c r="A157" s="13" t="s">
        <v>454</v>
      </c>
      <c r="B157" s="14" t="s">
        <v>455</v>
      </c>
      <c r="C157" s="13" t="s">
        <v>15</v>
      </c>
      <c r="D157" s="13" t="s">
        <v>456</v>
      </c>
      <c r="E157" s="15" t="s">
        <v>41</v>
      </c>
      <c r="F157" s="50">
        <v>2</v>
      </c>
      <c r="G157" s="16">
        <v>46.06</v>
      </c>
      <c r="H157" s="16">
        <v>21.88</v>
      </c>
      <c r="I157" s="16">
        <v>35.71</v>
      </c>
      <c r="J157" s="16">
        <f t="shared" si="18"/>
        <v>57.59</v>
      </c>
      <c r="K157" s="16">
        <f t="shared" si="16"/>
        <v>43.76</v>
      </c>
      <c r="L157" s="16">
        <f t="shared" si="17"/>
        <v>71.42</v>
      </c>
      <c r="M157" s="77">
        <f t="shared" si="19"/>
        <v>115.18</v>
      </c>
      <c r="O157" s="38"/>
      <c r="P157" s="56">
        <v>0</v>
      </c>
      <c r="R157" s="65">
        <v>2</v>
      </c>
      <c r="S157" s="66">
        <v>115.18</v>
      </c>
    </row>
    <row r="158" spans="1:19" s="6" customFormat="1" ht="41.4" x14ac:dyDescent="0.25">
      <c r="A158" s="13" t="s">
        <v>457</v>
      </c>
      <c r="B158" s="14" t="s">
        <v>458</v>
      </c>
      <c r="C158" s="13" t="s">
        <v>15</v>
      </c>
      <c r="D158" s="13" t="s">
        <v>459</v>
      </c>
      <c r="E158" s="15" t="s">
        <v>41</v>
      </c>
      <c r="F158" s="50">
        <v>10</v>
      </c>
      <c r="G158" s="16">
        <v>23.07</v>
      </c>
      <c r="H158" s="16">
        <v>10.96</v>
      </c>
      <c r="I158" s="16">
        <v>17.88</v>
      </c>
      <c r="J158" s="16">
        <f t="shared" si="18"/>
        <v>28.84</v>
      </c>
      <c r="K158" s="16">
        <f t="shared" si="16"/>
        <v>109.60000000000001</v>
      </c>
      <c r="L158" s="16">
        <f t="shared" si="17"/>
        <v>178.79999999999998</v>
      </c>
      <c r="M158" s="77">
        <f t="shared" si="19"/>
        <v>288.39999999999998</v>
      </c>
      <c r="O158" s="38">
        <v>5</v>
      </c>
      <c r="P158" s="56">
        <v>144.19999999999999</v>
      </c>
      <c r="R158" s="65">
        <v>5</v>
      </c>
      <c r="S158" s="66">
        <v>144.19999999999999</v>
      </c>
    </row>
    <row r="159" spans="1:19" s="6" customFormat="1" ht="41.4" x14ac:dyDescent="0.25">
      <c r="A159" s="13" t="s">
        <v>460</v>
      </c>
      <c r="B159" s="14" t="s">
        <v>461</v>
      </c>
      <c r="C159" s="13" t="s">
        <v>15</v>
      </c>
      <c r="D159" s="13" t="s">
        <v>462</v>
      </c>
      <c r="E159" s="15" t="s">
        <v>41</v>
      </c>
      <c r="F159" s="50">
        <v>5</v>
      </c>
      <c r="G159" s="16">
        <v>36.159999999999997</v>
      </c>
      <c r="H159" s="16">
        <v>17.18</v>
      </c>
      <c r="I159" s="16">
        <v>28.03</v>
      </c>
      <c r="J159" s="16">
        <f t="shared" si="18"/>
        <v>45.21</v>
      </c>
      <c r="K159" s="16">
        <f t="shared" si="16"/>
        <v>85.9</v>
      </c>
      <c r="L159" s="16">
        <f t="shared" si="17"/>
        <v>140.15</v>
      </c>
      <c r="M159" s="77">
        <f t="shared" si="19"/>
        <v>226.05</v>
      </c>
      <c r="O159" s="38"/>
      <c r="P159" s="56">
        <v>0</v>
      </c>
      <c r="R159" s="65">
        <v>5</v>
      </c>
      <c r="S159" s="66">
        <v>226.05</v>
      </c>
    </row>
    <row r="160" spans="1:19" s="6" customFormat="1" ht="41.4" x14ac:dyDescent="0.25">
      <c r="A160" s="13" t="s">
        <v>463</v>
      </c>
      <c r="B160" s="14" t="s">
        <v>464</v>
      </c>
      <c r="C160" s="13" t="s">
        <v>15</v>
      </c>
      <c r="D160" s="13" t="s">
        <v>465</v>
      </c>
      <c r="E160" s="15" t="s">
        <v>41</v>
      </c>
      <c r="F160" s="50">
        <v>15</v>
      </c>
      <c r="G160" s="16">
        <v>20.99</v>
      </c>
      <c r="H160" s="16">
        <v>9.9700000000000006</v>
      </c>
      <c r="I160" s="16">
        <v>16.27</v>
      </c>
      <c r="J160" s="16">
        <f t="shared" si="18"/>
        <v>26.240000000000002</v>
      </c>
      <c r="K160" s="16">
        <f t="shared" si="16"/>
        <v>149.55000000000001</v>
      </c>
      <c r="L160" s="16">
        <f t="shared" si="17"/>
        <v>244.04999999999998</v>
      </c>
      <c r="M160" s="77">
        <f t="shared" si="19"/>
        <v>393.6</v>
      </c>
      <c r="O160" s="38">
        <v>10</v>
      </c>
      <c r="P160" s="56">
        <v>262.39999999999998</v>
      </c>
      <c r="R160" s="65">
        <v>5</v>
      </c>
      <c r="S160" s="66">
        <v>131.19999999999999</v>
      </c>
    </row>
    <row r="161" spans="1:19" s="6" customFormat="1" ht="41.4" x14ac:dyDescent="0.25">
      <c r="A161" s="13" t="s">
        <v>466</v>
      </c>
      <c r="B161" s="14" t="s">
        <v>467</v>
      </c>
      <c r="C161" s="13" t="s">
        <v>15</v>
      </c>
      <c r="D161" s="13" t="s">
        <v>468</v>
      </c>
      <c r="E161" s="15" t="s">
        <v>41</v>
      </c>
      <c r="F161" s="50">
        <v>5</v>
      </c>
      <c r="G161" s="16">
        <v>9.32</v>
      </c>
      <c r="H161" s="16">
        <v>4.43</v>
      </c>
      <c r="I161" s="16">
        <v>7.23</v>
      </c>
      <c r="J161" s="16">
        <f t="shared" si="18"/>
        <v>11.66</v>
      </c>
      <c r="K161" s="16">
        <f t="shared" si="16"/>
        <v>22.15</v>
      </c>
      <c r="L161" s="16">
        <f t="shared" si="17"/>
        <v>36.150000000000006</v>
      </c>
      <c r="M161" s="77">
        <f t="shared" si="19"/>
        <v>58.300000000000004</v>
      </c>
      <c r="O161" s="38">
        <v>3</v>
      </c>
      <c r="P161" s="56">
        <v>34.980000000000004</v>
      </c>
      <c r="R161" s="65">
        <v>2</v>
      </c>
      <c r="S161" s="66">
        <v>23.32</v>
      </c>
    </row>
    <row r="162" spans="1:19" s="6" customFormat="1" ht="27.6" x14ac:dyDescent="0.25">
      <c r="A162" s="13" t="s">
        <v>469</v>
      </c>
      <c r="B162" s="14" t="s">
        <v>470</v>
      </c>
      <c r="C162" s="13" t="s">
        <v>15</v>
      </c>
      <c r="D162" s="13" t="s">
        <v>471</v>
      </c>
      <c r="E162" s="15" t="s">
        <v>41</v>
      </c>
      <c r="F162" s="50">
        <v>20</v>
      </c>
      <c r="G162" s="16">
        <v>21.34</v>
      </c>
      <c r="H162" s="16">
        <v>10.14</v>
      </c>
      <c r="I162" s="16">
        <v>16.54</v>
      </c>
      <c r="J162" s="16">
        <f t="shared" si="18"/>
        <v>26.68</v>
      </c>
      <c r="K162" s="16">
        <f t="shared" si="16"/>
        <v>202.8</v>
      </c>
      <c r="L162" s="16">
        <f t="shared" si="17"/>
        <v>330.79999999999995</v>
      </c>
      <c r="M162" s="77">
        <f t="shared" si="19"/>
        <v>533.59999999999991</v>
      </c>
      <c r="O162" s="38"/>
      <c r="P162" s="56">
        <v>0</v>
      </c>
      <c r="R162" s="65">
        <v>20</v>
      </c>
      <c r="S162" s="66">
        <v>533.59999999999991</v>
      </c>
    </row>
    <row r="163" spans="1:19" s="6" customFormat="1" ht="55.2" x14ac:dyDescent="0.25">
      <c r="A163" s="13" t="s">
        <v>472</v>
      </c>
      <c r="B163" s="14" t="s">
        <v>473</v>
      </c>
      <c r="C163" s="13" t="s">
        <v>15</v>
      </c>
      <c r="D163" s="13" t="s">
        <v>474</v>
      </c>
      <c r="E163" s="15" t="s">
        <v>45</v>
      </c>
      <c r="F163" s="50">
        <v>112.5</v>
      </c>
      <c r="G163" s="16">
        <v>6.14</v>
      </c>
      <c r="H163" s="16">
        <v>2.91</v>
      </c>
      <c r="I163" s="16">
        <v>4.76</v>
      </c>
      <c r="J163" s="16">
        <f t="shared" si="18"/>
        <v>7.67</v>
      </c>
      <c r="K163" s="16">
        <f t="shared" si="16"/>
        <v>327.375</v>
      </c>
      <c r="L163" s="16">
        <f t="shared" si="17"/>
        <v>535.5</v>
      </c>
      <c r="M163" s="77">
        <f t="shared" si="19"/>
        <v>862.875</v>
      </c>
      <c r="O163" s="38"/>
      <c r="P163" s="56">
        <v>0</v>
      </c>
      <c r="R163" s="65">
        <v>112.5</v>
      </c>
      <c r="S163" s="66">
        <v>862.875</v>
      </c>
    </row>
    <row r="164" spans="1:19" s="6" customFormat="1" x14ac:dyDescent="0.25">
      <c r="A164" s="10" t="s">
        <v>475</v>
      </c>
      <c r="B164" s="10"/>
      <c r="C164" s="10"/>
      <c r="D164" s="10" t="s">
        <v>476</v>
      </c>
      <c r="E164" s="10"/>
      <c r="F164" s="49"/>
      <c r="G164" s="11"/>
      <c r="H164" s="10"/>
      <c r="I164" s="10"/>
      <c r="J164" s="10">
        <f t="shared" si="18"/>
        <v>0</v>
      </c>
      <c r="K164" s="12">
        <f>SUM(K165:K174)</f>
        <v>42097.054000000004</v>
      </c>
      <c r="L164" s="12">
        <f>SUM(L165:L174)</f>
        <v>68678.157600000006</v>
      </c>
      <c r="M164" s="76">
        <f t="shared" si="19"/>
        <v>110775.21160000001</v>
      </c>
      <c r="O164" s="43"/>
      <c r="P164" s="55">
        <v>0</v>
      </c>
      <c r="R164" s="63"/>
      <c r="S164" s="64">
        <v>110775.21160000001</v>
      </c>
    </row>
    <row r="165" spans="1:19" s="6" customFormat="1" ht="41.4" x14ac:dyDescent="0.25">
      <c r="A165" s="13" t="s">
        <v>477</v>
      </c>
      <c r="B165" s="14" t="s">
        <v>478</v>
      </c>
      <c r="C165" s="13" t="s">
        <v>15</v>
      </c>
      <c r="D165" s="13" t="s">
        <v>479</v>
      </c>
      <c r="E165" s="15" t="s">
        <v>41</v>
      </c>
      <c r="F165" s="50">
        <v>4</v>
      </c>
      <c r="G165" s="16">
        <v>2057.56</v>
      </c>
      <c r="H165" s="16">
        <v>977.57</v>
      </c>
      <c r="I165" s="16">
        <v>1594.99</v>
      </c>
      <c r="J165" s="16">
        <f t="shared" si="18"/>
        <v>2572.56</v>
      </c>
      <c r="K165" s="16">
        <f t="shared" ref="K165:K174" si="20">H165*F165</f>
        <v>3910.28</v>
      </c>
      <c r="L165" s="16">
        <f t="shared" ref="L165:L174" si="21">I165*F165</f>
        <v>6379.96</v>
      </c>
      <c r="M165" s="77">
        <f t="shared" si="19"/>
        <v>10290.24</v>
      </c>
      <c r="O165" s="38"/>
      <c r="P165" s="56">
        <v>0</v>
      </c>
      <c r="R165" s="65">
        <v>4</v>
      </c>
      <c r="S165" s="66">
        <v>10290.24</v>
      </c>
    </row>
    <row r="166" spans="1:19" s="6" customFormat="1" ht="27.6" x14ac:dyDescent="0.25">
      <c r="A166" s="13" t="s">
        <v>480</v>
      </c>
      <c r="B166" s="14" t="s">
        <v>481</v>
      </c>
      <c r="C166" s="13" t="s">
        <v>15</v>
      </c>
      <c r="D166" s="13" t="s">
        <v>482</v>
      </c>
      <c r="E166" s="15" t="s">
        <v>24</v>
      </c>
      <c r="F166" s="50">
        <v>497.56</v>
      </c>
      <c r="G166" s="16">
        <v>51.88</v>
      </c>
      <c r="H166" s="16">
        <v>24.65</v>
      </c>
      <c r="I166" s="16">
        <v>40.21</v>
      </c>
      <c r="J166" s="16">
        <f t="shared" si="18"/>
        <v>64.86</v>
      </c>
      <c r="K166" s="16">
        <f t="shared" si="20"/>
        <v>12264.853999999999</v>
      </c>
      <c r="L166" s="16">
        <f t="shared" si="21"/>
        <v>20006.887600000002</v>
      </c>
      <c r="M166" s="77">
        <f t="shared" si="19"/>
        <v>32271.741600000001</v>
      </c>
      <c r="O166" s="38"/>
      <c r="P166" s="56">
        <v>0</v>
      </c>
      <c r="R166" s="65">
        <v>497.56</v>
      </c>
      <c r="S166" s="66">
        <v>32271.741600000001</v>
      </c>
    </row>
    <row r="167" spans="1:19" s="6" customFormat="1" ht="41.4" x14ac:dyDescent="0.25">
      <c r="A167" s="13" t="s">
        <v>483</v>
      </c>
      <c r="B167" s="14" t="s">
        <v>484</v>
      </c>
      <c r="C167" s="13" t="s">
        <v>15</v>
      </c>
      <c r="D167" s="13" t="s">
        <v>485</v>
      </c>
      <c r="E167" s="15" t="s">
        <v>24</v>
      </c>
      <c r="F167" s="50">
        <v>500</v>
      </c>
      <c r="G167" s="16">
        <v>54.43</v>
      </c>
      <c r="H167" s="16">
        <v>25.86</v>
      </c>
      <c r="I167" s="16">
        <v>42.19</v>
      </c>
      <c r="J167" s="16">
        <f t="shared" si="18"/>
        <v>68.05</v>
      </c>
      <c r="K167" s="16">
        <f t="shared" si="20"/>
        <v>12930</v>
      </c>
      <c r="L167" s="16">
        <f t="shared" si="21"/>
        <v>21095</v>
      </c>
      <c r="M167" s="77">
        <f t="shared" si="19"/>
        <v>34025</v>
      </c>
      <c r="O167" s="38"/>
      <c r="P167" s="56">
        <v>0</v>
      </c>
      <c r="R167" s="65">
        <v>500</v>
      </c>
      <c r="S167" s="66">
        <v>34025</v>
      </c>
    </row>
    <row r="168" spans="1:19" s="6" customFormat="1" x14ac:dyDescent="0.25">
      <c r="A168" s="17" t="s">
        <v>486</v>
      </c>
      <c r="B168" s="18" t="s">
        <v>487</v>
      </c>
      <c r="C168" s="17" t="s">
        <v>15</v>
      </c>
      <c r="D168" s="17" t="s">
        <v>488</v>
      </c>
      <c r="E168" s="19" t="s">
        <v>34</v>
      </c>
      <c r="F168" s="51">
        <v>42</v>
      </c>
      <c r="G168" s="20">
        <v>42.5</v>
      </c>
      <c r="H168" s="20">
        <v>20.190000000000001</v>
      </c>
      <c r="I168" s="20">
        <v>32.950000000000003</v>
      </c>
      <c r="J168" s="20">
        <f t="shared" si="18"/>
        <v>53.14</v>
      </c>
      <c r="K168" s="20">
        <f t="shared" si="20"/>
        <v>847.98</v>
      </c>
      <c r="L168" s="20">
        <f t="shared" si="21"/>
        <v>1383.9</v>
      </c>
      <c r="M168" s="78">
        <f t="shared" si="19"/>
        <v>2231.88</v>
      </c>
      <c r="O168" s="39"/>
      <c r="P168" s="57">
        <v>0</v>
      </c>
      <c r="R168" s="67">
        <v>42</v>
      </c>
      <c r="S168" s="68">
        <v>2231.88</v>
      </c>
    </row>
    <row r="169" spans="1:19" s="6" customFormat="1" x14ac:dyDescent="0.25">
      <c r="A169" s="13" t="s">
        <v>489</v>
      </c>
      <c r="B169" s="14" t="s">
        <v>490</v>
      </c>
      <c r="C169" s="13" t="s">
        <v>54</v>
      </c>
      <c r="D169" s="13" t="s">
        <v>491</v>
      </c>
      <c r="E169" s="15" t="s">
        <v>34</v>
      </c>
      <c r="F169" s="50">
        <v>42</v>
      </c>
      <c r="G169" s="16">
        <v>63.59</v>
      </c>
      <c r="H169" s="16">
        <v>30.21</v>
      </c>
      <c r="I169" s="16">
        <v>49.29</v>
      </c>
      <c r="J169" s="16">
        <f t="shared" si="18"/>
        <v>79.5</v>
      </c>
      <c r="K169" s="16">
        <f t="shared" si="20"/>
        <v>1268.82</v>
      </c>
      <c r="L169" s="16">
        <f t="shared" si="21"/>
        <v>2070.1799999999998</v>
      </c>
      <c r="M169" s="77">
        <f t="shared" si="19"/>
        <v>3339</v>
      </c>
      <c r="O169" s="38"/>
      <c r="P169" s="56">
        <v>0</v>
      </c>
      <c r="R169" s="65">
        <v>42</v>
      </c>
      <c r="S169" s="66">
        <v>3339</v>
      </c>
    </row>
    <row r="170" spans="1:19" s="6" customFormat="1" ht="27.6" x14ac:dyDescent="0.25">
      <c r="A170" s="17" t="s">
        <v>492</v>
      </c>
      <c r="B170" s="18" t="s">
        <v>493</v>
      </c>
      <c r="C170" s="17" t="s">
        <v>15</v>
      </c>
      <c r="D170" s="17" t="s">
        <v>494</v>
      </c>
      <c r="E170" s="19" t="s">
        <v>41</v>
      </c>
      <c r="F170" s="51">
        <v>55</v>
      </c>
      <c r="G170" s="20">
        <v>8.3800000000000008</v>
      </c>
      <c r="H170" s="20">
        <v>3.98</v>
      </c>
      <c r="I170" s="20">
        <v>6.49</v>
      </c>
      <c r="J170" s="20">
        <f t="shared" si="18"/>
        <v>10.47</v>
      </c>
      <c r="K170" s="20">
        <f t="shared" si="20"/>
        <v>218.9</v>
      </c>
      <c r="L170" s="20">
        <f t="shared" si="21"/>
        <v>356.95</v>
      </c>
      <c r="M170" s="78">
        <f t="shared" si="19"/>
        <v>575.85</v>
      </c>
      <c r="O170" s="39"/>
      <c r="P170" s="57">
        <v>0</v>
      </c>
      <c r="R170" s="67">
        <v>55</v>
      </c>
      <c r="S170" s="68">
        <v>575.85</v>
      </c>
    </row>
    <row r="171" spans="1:19" s="6" customFormat="1" ht="27.6" x14ac:dyDescent="0.25">
      <c r="A171" s="13" t="s">
        <v>495</v>
      </c>
      <c r="B171" s="14" t="s">
        <v>496</v>
      </c>
      <c r="C171" s="13" t="s">
        <v>15</v>
      </c>
      <c r="D171" s="13" t="s">
        <v>497</v>
      </c>
      <c r="E171" s="15" t="s">
        <v>24</v>
      </c>
      <c r="F171" s="50">
        <v>275</v>
      </c>
      <c r="G171" s="16">
        <v>3.16</v>
      </c>
      <c r="H171" s="16">
        <v>1.5</v>
      </c>
      <c r="I171" s="16">
        <v>2.4500000000000002</v>
      </c>
      <c r="J171" s="16">
        <f t="shared" si="18"/>
        <v>3.95</v>
      </c>
      <c r="K171" s="16">
        <f t="shared" si="20"/>
        <v>412.5</v>
      </c>
      <c r="L171" s="16">
        <f t="shared" si="21"/>
        <v>673.75</v>
      </c>
      <c r="M171" s="77">
        <f t="shared" si="19"/>
        <v>1086.25</v>
      </c>
      <c r="O171" s="38"/>
      <c r="P171" s="56">
        <v>0</v>
      </c>
      <c r="R171" s="65">
        <v>275</v>
      </c>
      <c r="S171" s="66">
        <v>1086.25</v>
      </c>
    </row>
    <row r="172" spans="1:19" s="6" customFormat="1" ht="27.6" x14ac:dyDescent="0.25">
      <c r="A172" s="13" t="s">
        <v>498</v>
      </c>
      <c r="B172" s="14" t="s">
        <v>499</v>
      </c>
      <c r="C172" s="13" t="s">
        <v>15</v>
      </c>
      <c r="D172" s="13" t="s">
        <v>500</v>
      </c>
      <c r="E172" s="15" t="s">
        <v>41</v>
      </c>
      <c r="F172" s="50">
        <v>22</v>
      </c>
      <c r="G172" s="16">
        <v>168.08</v>
      </c>
      <c r="H172" s="16">
        <v>79.86</v>
      </c>
      <c r="I172" s="16">
        <v>130.29</v>
      </c>
      <c r="J172" s="16">
        <f t="shared" si="18"/>
        <v>210.14999999999998</v>
      </c>
      <c r="K172" s="16">
        <f t="shared" si="20"/>
        <v>1756.92</v>
      </c>
      <c r="L172" s="16">
        <f t="shared" si="21"/>
        <v>2866.3799999999997</v>
      </c>
      <c r="M172" s="77">
        <f t="shared" si="19"/>
        <v>4623.2999999999993</v>
      </c>
      <c r="O172" s="38"/>
      <c r="P172" s="56">
        <v>0</v>
      </c>
      <c r="R172" s="65">
        <v>22</v>
      </c>
      <c r="S172" s="66">
        <v>4623.2999999999993</v>
      </c>
    </row>
    <row r="173" spans="1:19" s="6" customFormat="1" ht="27.6" x14ac:dyDescent="0.25">
      <c r="A173" s="13" t="s">
        <v>501</v>
      </c>
      <c r="B173" s="14" t="s">
        <v>502</v>
      </c>
      <c r="C173" s="13" t="s">
        <v>15</v>
      </c>
      <c r="D173" s="13" t="s">
        <v>503</v>
      </c>
      <c r="E173" s="15" t="s">
        <v>24</v>
      </c>
      <c r="F173" s="50">
        <v>275</v>
      </c>
      <c r="G173" s="16">
        <v>6.81</v>
      </c>
      <c r="H173" s="16">
        <v>3.24</v>
      </c>
      <c r="I173" s="16">
        <v>5.28</v>
      </c>
      <c r="J173" s="16">
        <f t="shared" si="18"/>
        <v>8.52</v>
      </c>
      <c r="K173" s="16">
        <f t="shared" si="20"/>
        <v>891.00000000000011</v>
      </c>
      <c r="L173" s="16">
        <f t="shared" si="21"/>
        <v>1452</v>
      </c>
      <c r="M173" s="77">
        <f t="shared" si="19"/>
        <v>2343</v>
      </c>
      <c r="O173" s="38"/>
      <c r="P173" s="56">
        <v>0</v>
      </c>
      <c r="R173" s="65">
        <v>275</v>
      </c>
      <c r="S173" s="66">
        <v>2343</v>
      </c>
    </row>
    <row r="174" spans="1:19" s="6" customFormat="1" ht="27.6" x14ac:dyDescent="0.25">
      <c r="A174" s="13" t="s">
        <v>504</v>
      </c>
      <c r="B174" s="14" t="s">
        <v>505</v>
      </c>
      <c r="C174" s="13" t="s">
        <v>54</v>
      </c>
      <c r="D174" s="13" t="s">
        <v>506</v>
      </c>
      <c r="E174" s="15" t="s">
        <v>41</v>
      </c>
      <c r="F174" s="50">
        <v>5</v>
      </c>
      <c r="G174" s="16">
        <v>3197.47</v>
      </c>
      <c r="H174" s="16">
        <v>1519.16</v>
      </c>
      <c r="I174" s="16">
        <v>2478.63</v>
      </c>
      <c r="J174" s="16">
        <f t="shared" si="18"/>
        <v>3997.79</v>
      </c>
      <c r="K174" s="16">
        <f t="shared" si="20"/>
        <v>7595.8</v>
      </c>
      <c r="L174" s="16">
        <f t="shared" si="21"/>
        <v>12393.150000000001</v>
      </c>
      <c r="M174" s="77">
        <f t="shared" si="19"/>
        <v>19988.95</v>
      </c>
      <c r="O174" s="38"/>
      <c r="P174" s="56">
        <v>0</v>
      </c>
      <c r="R174" s="65">
        <v>5</v>
      </c>
      <c r="S174" s="66">
        <v>19988.95</v>
      </c>
    </row>
    <row r="175" spans="1:19" s="6" customFormat="1" x14ac:dyDescent="0.25">
      <c r="A175" s="10" t="s">
        <v>507</v>
      </c>
      <c r="B175" s="10"/>
      <c r="C175" s="10"/>
      <c r="D175" s="10" t="s">
        <v>508</v>
      </c>
      <c r="E175" s="10"/>
      <c r="F175" s="49"/>
      <c r="G175" s="11"/>
      <c r="H175" s="10"/>
      <c r="I175" s="10"/>
      <c r="J175" s="10">
        <f t="shared" si="18"/>
        <v>0</v>
      </c>
      <c r="K175" s="12">
        <f>SUM(K176:K184)</f>
        <v>46307.471199999993</v>
      </c>
      <c r="L175" s="12">
        <f>SUM(L176:L184)</f>
        <v>75551.271600000007</v>
      </c>
      <c r="M175" s="76">
        <f t="shared" si="19"/>
        <v>121858.74280000001</v>
      </c>
      <c r="O175" s="43"/>
      <c r="P175" s="55">
        <v>23558.357599999996</v>
      </c>
      <c r="R175" s="63"/>
      <c r="S175" s="64">
        <v>98300.38519999999</v>
      </c>
    </row>
    <row r="176" spans="1:19" s="6" customFormat="1" ht="41.4" x14ac:dyDescent="0.25">
      <c r="A176" s="13" t="s">
        <v>509</v>
      </c>
      <c r="B176" s="14" t="s">
        <v>510</v>
      </c>
      <c r="C176" s="13" t="s">
        <v>15</v>
      </c>
      <c r="D176" s="13" t="s">
        <v>511</v>
      </c>
      <c r="E176" s="15" t="s">
        <v>24</v>
      </c>
      <c r="F176" s="50">
        <v>24</v>
      </c>
      <c r="G176" s="16">
        <v>101.56</v>
      </c>
      <c r="H176" s="16">
        <v>48.25</v>
      </c>
      <c r="I176" s="16">
        <v>78.73</v>
      </c>
      <c r="J176" s="16">
        <f t="shared" si="18"/>
        <v>126.98</v>
      </c>
      <c r="K176" s="16">
        <f t="shared" ref="K176:K184" si="22">H176*F176</f>
        <v>1158</v>
      </c>
      <c r="L176" s="16">
        <f t="shared" ref="L176:L184" si="23">I176*F176</f>
        <v>1889.52</v>
      </c>
      <c r="M176" s="77">
        <f t="shared" si="19"/>
        <v>3047.52</v>
      </c>
      <c r="O176" s="38"/>
      <c r="P176" s="56">
        <v>0</v>
      </c>
      <c r="R176" s="65">
        <v>24</v>
      </c>
      <c r="S176" s="66">
        <v>3047.52</v>
      </c>
    </row>
    <row r="177" spans="1:19" s="6" customFormat="1" ht="41.4" x14ac:dyDescent="0.25">
      <c r="A177" s="13" t="s">
        <v>512</v>
      </c>
      <c r="B177" s="14" t="s">
        <v>513</v>
      </c>
      <c r="C177" s="13" t="s">
        <v>15</v>
      </c>
      <c r="D177" s="13" t="s">
        <v>514</v>
      </c>
      <c r="E177" s="15" t="s">
        <v>24</v>
      </c>
      <c r="F177" s="50">
        <v>318.70499999999998</v>
      </c>
      <c r="G177" s="16">
        <v>122.4</v>
      </c>
      <c r="H177" s="16">
        <v>58.16</v>
      </c>
      <c r="I177" s="16">
        <v>94.88</v>
      </c>
      <c r="J177" s="16">
        <f t="shared" si="18"/>
        <v>153.04</v>
      </c>
      <c r="K177" s="16">
        <f t="shared" si="22"/>
        <v>18535.882799999999</v>
      </c>
      <c r="L177" s="16">
        <f t="shared" si="23"/>
        <v>30238.730399999997</v>
      </c>
      <c r="M177" s="77">
        <f t="shared" si="19"/>
        <v>48774.613199999993</v>
      </c>
      <c r="O177" s="38">
        <v>89.339999999999989</v>
      </c>
      <c r="P177" s="56">
        <v>13672.593599999997</v>
      </c>
      <c r="R177" s="65">
        <v>229.36500000000001</v>
      </c>
      <c r="S177" s="66">
        <v>35102.0196</v>
      </c>
    </row>
    <row r="178" spans="1:19" s="6" customFormat="1" ht="41.4" x14ac:dyDescent="0.25">
      <c r="A178" s="13" t="s">
        <v>515</v>
      </c>
      <c r="B178" s="14" t="s">
        <v>516</v>
      </c>
      <c r="C178" s="13" t="s">
        <v>15</v>
      </c>
      <c r="D178" s="13" t="s">
        <v>517</v>
      </c>
      <c r="E178" s="15" t="s">
        <v>24</v>
      </c>
      <c r="F178" s="50">
        <v>688</v>
      </c>
      <c r="G178" s="16">
        <v>7.05</v>
      </c>
      <c r="H178" s="16">
        <v>3.35</v>
      </c>
      <c r="I178" s="16">
        <v>5.46</v>
      </c>
      <c r="J178" s="16">
        <f t="shared" si="18"/>
        <v>8.81</v>
      </c>
      <c r="K178" s="16">
        <f t="shared" si="22"/>
        <v>2304.8000000000002</v>
      </c>
      <c r="L178" s="16">
        <f t="shared" si="23"/>
        <v>3756.48</v>
      </c>
      <c r="M178" s="77">
        <f t="shared" si="19"/>
        <v>6061.2800000000007</v>
      </c>
      <c r="O178" s="38">
        <v>178.67999999999998</v>
      </c>
      <c r="P178" s="56">
        <v>1574.1707999999999</v>
      </c>
      <c r="R178" s="65">
        <v>509.32000000000005</v>
      </c>
      <c r="S178" s="66">
        <v>4487.1092000000008</v>
      </c>
    </row>
    <row r="179" spans="1:19" s="6" customFormat="1" ht="41.4" x14ac:dyDescent="0.25">
      <c r="A179" s="13" t="s">
        <v>518</v>
      </c>
      <c r="B179" s="14" t="s">
        <v>519</v>
      </c>
      <c r="C179" s="13" t="s">
        <v>15</v>
      </c>
      <c r="D179" s="13" t="s">
        <v>520</v>
      </c>
      <c r="E179" s="15" t="s">
        <v>24</v>
      </c>
      <c r="F179" s="50">
        <v>224.64</v>
      </c>
      <c r="G179" s="16">
        <v>6.23</v>
      </c>
      <c r="H179" s="16">
        <v>2.96</v>
      </c>
      <c r="I179" s="16">
        <v>4.83</v>
      </c>
      <c r="J179" s="16">
        <f t="shared" si="18"/>
        <v>7.79</v>
      </c>
      <c r="K179" s="16">
        <f t="shared" si="22"/>
        <v>664.93439999999998</v>
      </c>
      <c r="L179" s="16">
        <f t="shared" si="23"/>
        <v>1085.0111999999999</v>
      </c>
      <c r="M179" s="77">
        <f t="shared" si="19"/>
        <v>1749.9456</v>
      </c>
      <c r="O179" s="38"/>
      <c r="P179" s="56">
        <v>0</v>
      </c>
      <c r="R179" s="65">
        <v>224.64</v>
      </c>
      <c r="S179" s="66">
        <v>1749.9456</v>
      </c>
    </row>
    <row r="180" spans="1:19" s="6" customFormat="1" ht="41.4" x14ac:dyDescent="0.25">
      <c r="A180" s="13" t="s">
        <v>521</v>
      </c>
      <c r="B180" s="14" t="s">
        <v>522</v>
      </c>
      <c r="C180" s="13" t="s">
        <v>15</v>
      </c>
      <c r="D180" s="13" t="s">
        <v>523</v>
      </c>
      <c r="E180" s="15" t="s">
        <v>24</v>
      </c>
      <c r="F180" s="50">
        <v>700</v>
      </c>
      <c r="G180" s="16">
        <v>43.66</v>
      </c>
      <c r="H180" s="16">
        <v>20.74</v>
      </c>
      <c r="I180" s="16">
        <v>33.840000000000003</v>
      </c>
      <c r="J180" s="16">
        <f t="shared" si="18"/>
        <v>54.58</v>
      </c>
      <c r="K180" s="16">
        <f t="shared" si="22"/>
        <v>14517.999999999998</v>
      </c>
      <c r="L180" s="16">
        <f t="shared" si="23"/>
        <v>23688.000000000004</v>
      </c>
      <c r="M180" s="77">
        <f t="shared" si="19"/>
        <v>38206</v>
      </c>
      <c r="O180" s="38"/>
      <c r="P180" s="56">
        <v>0</v>
      </c>
      <c r="R180" s="65">
        <v>700</v>
      </c>
      <c r="S180" s="66">
        <v>38206</v>
      </c>
    </row>
    <row r="181" spans="1:19" s="6" customFormat="1" ht="27.6" x14ac:dyDescent="0.25">
      <c r="A181" s="13" t="s">
        <v>524</v>
      </c>
      <c r="B181" s="14" t="s">
        <v>525</v>
      </c>
      <c r="C181" s="13" t="s">
        <v>15</v>
      </c>
      <c r="D181" s="13" t="s">
        <v>526</v>
      </c>
      <c r="E181" s="15" t="s">
        <v>24</v>
      </c>
      <c r="F181" s="50">
        <v>224.64</v>
      </c>
      <c r="G181" s="16">
        <v>36.840000000000003</v>
      </c>
      <c r="H181" s="16">
        <v>17.5</v>
      </c>
      <c r="I181" s="16">
        <v>28.56</v>
      </c>
      <c r="J181" s="16">
        <f t="shared" si="18"/>
        <v>46.06</v>
      </c>
      <c r="K181" s="16">
        <f t="shared" si="22"/>
        <v>3931.2</v>
      </c>
      <c r="L181" s="16">
        <f t="shared" si="23"/>
        <v>6415.7183999999997</v>
      </c>
      <c r="M181" s="77">
        <f t="shared" si="19"/>
        <v>10346.918399999999</v>
      </c>
      <c r="O181" s="38"/>
      <c r="P181" s="56">
        <v>0</v>
      </c>
      <c r="R181" s="65">
        <v>224.64</v>
      </c>
      <c r="S181" s="66">
        <v>10346.918399999999</v>
      </c>
    </row>
    <row r="182" spans="1:19" s="6" customFormat="1" x14ac:dyDescent="0.25">
      <c r="A182" s="13" t="s">
        <v>527</v>
      </c>
      <c r="B182" s="14" t="s">
        <v>528</v>
      </c>
      <c r="C182" s="13" t="s">
        <v>15</v>
      </c>
      <c r="D182" s="13" t="s">
        <v>529</v>
      </c>
      <c r="E182" s="15" t="s">
        <v>34</v>
      </c>
      <c r="F182" s="50">
        <v>56.9</v>
      </c>
      <c r="G182" s="16">
        <v>50.23</v>
      </c>
      <c r="H182" s="16">
        <v>23.86</v>
      </c>
      <c r="I182" s="16">
        <v>38.94</v>
      </c>
      <c r="J182" s="16">
        <f t="shared" si="18"/>
        <v>62.8</v>
      </c>
      <c r="K182" s="16">
        <f t="shared" si="22"/>
        <v>1357.634</v>
      </c>
      <c r="L182" s="16">
        <f t="shared" si="23"/>
        <v>2215.6859999999997</v>
      </c>
      <c r="M182" s="77">
        <f t="shared" si="19"/>
        <v>3573.3199999999997</v>
      </c>
      <c r="O182" s="38">
        <v>16.25</v>
      </c>
      <c r="P182" s="56">
        <v>1020.5</v>
      </c>
      <c r="R182" s="65">
        <v>40.65</v>
      </c>
      <c r="S182" s="66">
        <v>2552.8199999999997</v>
      </c>
    </row>
    <row r="183" spans="1:19" s="6" customFormat="1" ht="27.6" x14ac:dyDescent="0.25">
      <c r="A183" s="13" t="s">
        <v>530</v>
      </c>
      <c r="B183" s="14" t="s">
        <v>531</v>
      </c>
      <c r="C183" s="13" t="s">
        <v>15</v>
      </c>
      <c r="D183" s="13" t="s">
        <v>532</v>
      </c>
      <c r="E183" s="15" t="s">
        <v>34</v>
      </c>
      <c r="F183" s="50">
        <v>41.4</v>
      </c>
      <c r="G183" s="16">
        <v>38.659999999999997</v>
      </c>
      <c r="H183" s="16">
        <v>18.37</v>
      </c>
      <c r="I183" s="16">
        <v>29.97</v>
      </c>
      <c r="J183" s="16">
        <f t="shared" si="18"/>
        <v>48.34</v>
      </c>
      <c r="K183" s="16">
        <f t="shared" si="22"/>
        <v>760.51800000000003</v>
      </c>
      <c r="L183" s="16">
        <f t="shared" si="23"/>
        <v>1240.7579999999998</v>
      </c>
      <c r="M183" s="77">
        <f t="shared" si="19"/>
        <v>2001.2759999999998</v>
      </c>
      <c r="O183" s="38">
        <v>11.700000000000001</v>
      </c>
      <c r="P183" s="56">
        <v>565.57799999999997</v>
      </c>
      <c r="R183" s="65">
        <v>29.699999999999996</v>
      </c>
      <c r="S183" s="66">
        <v>1435.6979999999999</v>
      </c>
    </row>
    <row r="184" spans="1:19" s="6" customFormat="1" ht="41.4" x14ac:dyDescent="0.25">
      <c r="A184" s="13" t="s">
        <v>533</v>
      </c>
      <c r="B184" s="14" t="s">
        <v>534</v>
      </c>
      <c r="C184" s="13" t="s">
        <v>15</v>
      </c>
      <c r="D184" s="13" t="s">
        <v>535</v>
      </c>
      <c r="E184" s="15" t="s">
        <v>24</v>
      </c>
      <c r="F184" s="50">
        <v>215.14</v>
      </c>
      <c r="G184" s="16">
        <v>30.11</v>
      </c>
      <c r="H184" s="16">
        <v>14.3</v>
      </c>
      <c r="I184" s="16">
        <v>23.34</v>
      </c>
      <c r="J184" s="16">
        <f t="shared" si="18"/>
        <v>37.64</v>
      </c>
      <c r="K184" s="16">
        <f t="shared" si="22"/>
        <v>3076.502</v>
      </c>
      <c r="L184" s="16">
        <f t="shared" si="23"/>
        <v>5021.3675999999996</v>
      </c>
      <c r="M184" s="77">
        <f t="shared" si="19"/>
        <v>8097.8696</v>
      </c>
      <c r="O184" s="38">
        <v>178.67999999999998</v>
      </c>
      <c r="P184" s="56">
        <v>6725.5151999999989</v>
      </c>
      <c r="R184" s="65">
        <v>36.460000000000008</v>
      </c>
      <c r="S184" s="66">
        <v>1372.3544000000002</v>
      </c>
    </row>
    <row r="185" spans="1:19" s="6" customFormat="1" x14ac:dyDescent="0.25">
      <c r="A185" s="10" t="s">
        <v>536</v>
      </c>
      <c r="B185" s="10"/>
      <c r="C185" s="10"/>
      <c r="D185" s="10" t="s">
        <v>537</v>
      </c>
      <c r="E185" s="10"/>
      <c r="F185" s="49"/>
      <c r="G185" s="11"/>
      <c r="H185" s="10"/>
      <c r="I185" s="10"/>
      <c r="J185" s="10">
        <f t="shared" si="18"/>
        <v>0</v>
      </c>
      <c r="K185" s="12">
        <f>SUM(K186:K197)</f>
        <v>43837.19584375</v>
      </c>
      <c r="L185" s="12">
        <f>SUM(L186:L197)</f>
        <v>71526.00553124999</v>
      </c>
      <c r="M185" s="76">
        <f t="shared" si="19"/>
        <v>115363.20137499999</v>
      </c>
      <c r="O185" s="43"/>
      <c r="P185" s="55">
        <v>5885.4</v>
      </c>
      <c r="R185" s="63"/>
      <c r="S185" s="64">
        <v>109477.80137499998</v>
      </c>
    </row>
    <row r="186" spans="1:19" s="6" customFormat="1" ht="27.6" x14ac:dyDescent="0.25">
      <c r="A186" s="13" t="s">
        <v>538</v>
      </c>
      <c r="B186" s="14" t="s">
        <v>539</v>
      </c>
      <c r="C186" s="13" t="s">
        <v>15</v>
      </c>
      <c r="D186" s="13" t="s">
        <v>540</v>
      </c>
      <c r="E186" s="15" t="s">
        <v>45</v>
      </c>
      <c r="F186" s="50">
        <v>17.408124999999998</v>
      </c>
      <c r="G186" s="16">
        <v>386.5</v>
      </c>
      <c r="H186" s="16">
        <v>183.63</v>
      </c>
      <c r="I186" s="16">
        <v>299.61</v>
      </c>
      <c r="J186" s="16">
        <f t="shared" si="18"/>
        <v>483.24</v>
      </c>
      <c r="K186" s="16">
        <f t="shared" ref="K186:K197" si="24">H186*F186</f>
        <v>3196.6539937499997</v>
      </c>
      <c r="L186" s="16">
        <f t="shared" ref="L186:L197" si="25">I186*F186</f>
        <v>5215.6483312499995</v>
      </c>
      <c r="M186" s="77">
        <f t="shared" si="19"/>
        <v>8412.3023249999987</v>
      </c>
      <c r="O186" s="38"/>
      <c r="P186" s="56">
        <v>0</v>
      </c>
      <c r="R186" s="65">
        <v>17.408124999999998</v>
      </c>
      <c r="S186" s="66">
        <v>8412.3023249999987</v>
      </c>
    </row>
    <row r="187" spans="1:19" s="6" customFormat="1" ht="41.4" x14ac:dyDescent="0.25">
      <c r="A187" s="13" t="s">
        <v>541</v>
      </c>
      <c r="B187" s="14" t="s">
        <v>542</v>
      </c>
      <c r="C187" s="13" t="s">
        <v>15</v>
      </c>
      <c r="D187" s="13" t="s">
        <v>543</v>
      </c>
      <c r="E187" s="15" t="s">
        <v>24</v>
      </c>
      <c r="F187" s="50">
        <v>210</v>
      </c>
      <c r="G187" s="16">
        <v>55.38</v>
      </c>
      <c r="H187" s="16">
        <v>26.31</v>
      </c>
      <c r="I187" s="16">
        <v>42.93</v>
      </c>
      <c r="J187" s="16">
        <f t="shared" si="18"/>
        <v>69.239999999999995</v>
      </c>
      <c r="K187" s="16">
        <f t="shared" si="24"/>
        <v>5525.0999999999995</v>
      </c>
      <c r="L187" s="16">
        <f t="shared" si="25"/>
        <v>9015.2999999999993</v>
      </c>
      <c r="M187" s="77">
        <f t="shared" si="19"/>
        <v>14540.399999999998</v>
      </c>
      <c r="O187" s="38">
        <v>85</v>
      </c>
      <c r="P187" s="56">
        <v>5885.4</v>
      </c>
      <c r="R187" s="65">
        <v>125</v>
      </c>
      <c r="S187" s="66">
        <v>8655</v>
      </c>
    </row>
    <row r="188" spans="1:19" s="6" customFormat="1" ht="41.4" x14ac:dyDescent="0.25">
      <c r="A188" s="13" t="s">
        <v>544</v>
      </c>
      <c r="B188" s="14" t="s">
        <v>545</v>
      </c>
      <c r="C188" s="13" t="s">
        <v>15</v>
      </c>
      <c r="D188" s="13" t="s">
        <v>546</v>
      </c>
      <c r="E188" s="15" t="s">
        <v>24</v>
      </c>
      <c r="F188" s="50">
        <v>210.78</v>
      </c>
      <c r="G188" s="16">
        <v>56.62</v>
      </c>
      <c r="H188" s="16">
        <v>26.9</v>
      </c>
      <c r="I188" s="16">
        <v>43.89</v>
      </c>
      <c r="J188" s="16">
        <f t="shared" si="18"/>
        <v>70.789999999999992</v>
      </c>
      <c r="K188" s="16">
        <f t="shared" si="24"/>
        <v>5669.982</v>
      </c>
      <c r="L188" s="16">
        <f t="shared" si="25"/>
        <v>9251.1342000000004</v>
      </c>
      <c r="M188" s="77">
        <f t="shared" si="19"/>
        <v>14921.1162</v>
      </c>
      <c r="O188" s="38"/>
      <c r="P188" s="56">
        <v>0</v>
      </c>
      <c r="R188" s="65">
        <v>210.78</v>
      </c>
      <c r="S188" s="66">
        <v>14921.1162</v>
      </c>
    </row>
    <row r="189" spans="1:19" s="6" customFormat="1" ht="41.4" x14ac:dyDescent="0.25">
      <c r="A189" s="13" t="s">
        <v>547</v>
      </c>
      <c r="B189" s="14" t="s">
        <v>548</v>
      </c>
      <c r="C189" s="13" t="s">
        <v>15</v>
      </c>
      <c r="D189" s="13" t="s">
        <v>549</v>
      </c>
      <c r="E189" s="15" t="s">
        <v>24</v>
      </c>
      <c r="F189" s="50">
        <v>362.59</v>
      </c>
      <c r="G189" s="16">
        <v>68.81</v>
      </c>
      <c r="H189" s="16">
        <v>32.69</v>
      </c>
      <c r="I189" s="16">
        <v>53.34</v>
      </c>
      <c r="J189" s="16">
        <f t="shared" si="18"/>
        <v>86.03</v>
      </c>
      <c r="K189" s="16">
        <f t="shared" si="24"/>
        <v>11853.067099999998</v>
      </c>
      <c r="L189" s="16">
        <f t="shared" si="25"/>
        <v>19340.550599999999</v>
      </c>
      <c r="M189" s="77">
        <f t="shared" si="19"/>
        <v>31193.617699999995</v>
      </c>
      <c r="O189" s="38"/>
      <c r="P189" s="56">
        <v>0</v>
      </c>
      <c r="R189" s="65">
        <v>362.59</v>
      </c>
      <c r="S189" s="66">
        <v>31193.617699999995</v>
      </c>
    </row>
    <row r="190" spans="1:19" s="6" customFormat="1" ht="27.6" x14ac:dyDescent="0.25">
      <c r="A190" s="13" t="s">
        <v>550</v>
      </c>
      <c r="B190" s="14" t="s">
        <v>551</v>
      </c>
      <c r="C190" s="13" t="s">
        <v>15</v>
      </c>
      <c r="D190" s="13" t="s">
        <v>552</v>
      </c>
      <c r="E190" s="15" t="s">
        <v>34</v>
      </c>
      <c r="F190" s="50">
        <v>147.69999999999999</v>
      </c>
      <c r="G190" s="16">
        <v>12.69</v>
      </c>
      <c r="H190" s="16">
        <v>6.03</v>
      </c>
      <c r="I190" s="16">
        <v>9.84</v>
      </c>
      <c r="J190" s="16">
        <f t="shared" si="18"/>
        <v>15.870000000000001</v>
      </c>
      <c r="K190" s="16">
        <f t="shared" si="24"/>
        <v>890.63099999999997</v>
      </c>
      <c r="L190" s="16">
        <f t="shared" si="25"/>
        <v>1453.3679999999999</v>
      </c>
      <c r="M190" s="77">
        <f t="shared" si="19"/>
        <v>2343.9989999999998</v>
      </c>
      <c r="O190" s="38"/>
      <c r="P190" s="56">
        <v>0</v>
      </c>
      <c r="R190" s="65">
        <v>147.69999999999999</v>
      </c>
      <c r="S190" s="66">
        <v>2343.9989999999998</v>
      </c>
    </row>
    <row r="191" spans="1:19" s="6" customFormat="1" x14ac:dyDescent="0.25">
      <c r="A191" s="13" t="s">
        <v>553</v>
      </c>
      <c r="B191" s="14" t="s">
        <v>554</v>
      </c>
      <c r="C191" s="13" t="s">
        <v>15</v>
      </c>
      <c r="D191" s="13" t="s">
        <v>555</v>
      </c>
      <c r="E191" s="15" t="s">
        <v>34</v>
      </c>
      <c r="F191" s="50">
        <v>22.95</v>
      </c>
      <c r="G191" s="16">
        <v>98.26</v>
      </c>
      <c r="H191" s="16">
        <v>46.68</v>
      </c>
      <c r="I191" s="16">
        <v>76.17</v>
      </c>
      <c r="J191" s="16">
        <f t="shared" si="18"/>
        <v>122.85</v>
      </c>
      <c r="K191" s="16">
        <f t="shared" si="24"/>
        <v>1071.306</v>
      </c>
      <c r="L191" s="16">
        <f t="shared" si="25"/>
        <v>1748.1015</v>
      </c>
      <c r="M191" s="77">
        <f t="shared" si="19"/>
        <v>2819.4075000000003</v>
      </c>
      <c r="O191" s="38"/>
      <c r="P191" s="56">
        <v>0</v>
      </c>
      <c r="R191" s="65">
        <v>22.95</v>
      </c>
      <c r="S191" s="66">
        <v>2819.4075000000003</v>
      </c>
    </row>
    <row r="192" spans="1:19" s="6" customFormat="1" ht="41.4" x14ac:dyDescent="0.25">
      <c r="A192" s="13" t="s">
        <v>556</v>
      </c>
      <c r="B192" s="14" t="s">
        <v>557</v>
      </c>
      <c r="C192" s="13" t="s">
        <v>15</v>
      </c>
      <c r="D192" s="13" t="s">
        <v>558</v>
      </c>
      <c r="E192" s="15" t="s">
        <v>34</v>
      </c>
      <c r="F192" s="50">
        <v>109.4</v>
      </c>
      <c r="G192" s="16">
        <v>42.02</v>
      </c>
      <c r="H192" s="16">
        <v>19.96</v>
      </c>
      <c r="I192" s="16">
        <v>32.57</v>
      </c>
      <c r="J192" s="16">
        <f t="shared" si="18"/>
        <v>52.53</v>
      </c>
      <c r="K192" s="16">
        <f t="shared" si="24"/>
        <v>2183.6240000000003</v>
      </c>
      <c r="L192" s="16">
        <f t="shared" si="25"/>
        <v>3563.1580000000004</v>
      </c>
      <c r="M192" s="77">
        <f t="shared" si="19"/>
        <v>5746.7820000000011</v>
      </c>
      <c r="O192" s="38"/>
      <c r="P192" s="56">
        <v>0</v>
      </c>
      <c r="R192" s="65">
        <v>109.4</v>
      </c>
      <c r="S192" s="66">
        <v>5746.7820000000011</v>
      </c>
    </row>
    <row r="193" spans="1:19" s="6" customFormat="1" ht="27.6" x14ac:dyDescent="0.25">
      <c r="A193" s="13" t="s">
        <v>559</v>
      </c>
      <c r="B193" s="14" t="s">
        <v>560</v>
      </c>
      <c r="C193" s="13" t="s">
        <v>54</v>
      </c>
      <c r="D193" s="13" t="s">
        <v>561</v>
      </c>
      <c r="E193" s="15" t="s">
        <v>56</v>
      </c>
      <c r="F193" s="50">
        <v>170.23500000000001</v>
      </c>
      <c r="G193" s="16">
        <v>84.29</v>
      </c>
      <c r="H193" s="16">
        <v>40.049999999999997</v>
      </c>
      <c r="I193" s="16">
        <v>65.34</v>
      </c>
      <c r="J193" s="16">
        <f t="shared" si="18"/>
        <v>105.39</v>
      </c>
      <c r="K193" s="16">
        <f t="shared" si="24"/>
        <v>6817.9117500000002</v>
      </c>
      <c r="L193" s="16">
        <f t="shared" si="25"/>
        <v>11123.154900000001</v>
      </c>
      <c r="M193" s="77">
        <f t="shared" si="19"/>
        <v>17941.066650000001</v>
      </c>
      <c r="O193" s="38"/>
      <c r="P193" s="56">
        <v>0</v>
      </c>
      <c r="R193" s="65">
        <v>170.23500000000001</v>
      </c>
      <c r="S193" s="66">
        <v>17941.066650000001</v>
      </c>
    </row>
    <row r="194" spans="1:19" s="6" customFormat="1" ht="27.6" x14ac:dyDescent="0.25">
      <c r="A194" s="13" t="s">
        <v>562</v>
      </c>
      <c r="B194" s="14" t="s">
        <v>65</v>
      </c>
      <c r="C194" s="13" t="s">
        <v>15</v>
      </c>
      <c r="D194" s="13" t="s">
        <v>66</v>
      </c>
      <c r="E194" s="15" t="s">
        <v>45</v>
      </c>
      <c r="F194" s="50">
        <v>24.75</v>
      </c>
      <c r="G194" s="16">
        <v>76.430000000000007</v>
      </c>
      <c r="H194" s="16">
        <v>36.32</v>
      </c>
      <c r="I194" s="16">
        <v>59.25</v>
      </c>
      <c r="J194" s="16">
        <f t="shared" si="18"/>
        <v>95.57</v>
      </c>
      <c r="K194" s="16">
        <f t="shared" si="24"/>
        <v>898.92</v>
      </c>
      <c r="L194" s="16">
        <f t="shared" si="25"/>
        <v>1466.4375</v>
      </c>
      <c r="M194" s="77">
        <f t="shared" si="19"/>
        <v>2365.3575000000001</v>
      </c>
      <c r="O194" s="38"/>
      <c r="P194" s="56">
        <v>0</v>
      </c>
      <c r="R194" s="65">
        <v>24.75</v>
      </c>
      <c r="S194" s="66">
        <v>2365.3575000000001</v>
      </c>
    </row>
    <row r="195" spans="1:19" s="6" customFormat="1" ht="27.6" x14ac:dyDescent="0.25">
      <c r="A195" s="13" t="s">
        <v>563</v>
      </c>
      <c r="B195" s="14" t="s">
        <v>79</v>
      </c>
      <c r="C195" s="13" t="s">
        <v>15</v>
      </c>
      <c r="D195" s="13" t="s">
        <v>80</v>
      </c>
      <c r="E195" s="15" t="s">
        <v>45</v>
      </c>
      <c r="F195" s="50">
        <v>7</v>
      </c>
      <c r="G195" s="16">
        <v>159.38999999999999</v>
      </c>
      <c r="H195" s="16">
        <v>75.73</v>
      </c>
      <c r="I195" s="16">
        <v>123.56</v>
      </c>
      <c r="J195" s="16">
        <f t="shared" si="18"/>
        <v>199.29000000000002</v>
      </c>
      <c r="K195" s="16">
        <f t="shared" si="24"/>
        <v>530.11</v>
      </c>
      <c r="L195" s="16">
        <f t="shared" si="25"/>
        <v>864.92000000000007</v>
      </c>
      <c r="M195" s="77">
        <f t="shared" si="19"/>
        <v>1395.0300000000002</v>
      </c>
      <c r="O195" s="38"/>
      <c r="P195" s="56">
        <v>0</v>
      </c>
      <c r="R195" s="65">
        <v>7</v>
      </c>
      <c r="S195" s="66">
        <v>1395.0300000000002</v>
      </c>
    </row>
    <row r="196" spans="1:19" s="6" customFormat="1" ht="41.4" x14ac:dyDescent="0.25">
      <c r="A196" s="13" t="s">
        <v>564</v>
      </c>
      <c r="B196" s="14" t="s">
        <v>565</v>
      </c>
      <c r="C196" s="13" t="s">
        <v>15</v>
      </c>
      <c r="D196" s="13" t="s">
        <v>566</v>
      </c>
      <c r="E196" s="15" t="s">
        <v>45</v>
      </c>
      <c r="F196" s="50">
        <v>69.5</v>
      </c>
      <c r="G196" s="16">
        <v>60.45</v>
      </c>
      <c r="H196" s="16">
        <v>28.72</v>
      </c>
      <c r="I196" s="16">
        <v>46.86</v>
      </c>
      <c r="J196" s="16">
        <f t="shared" si="18"/>
        <v>75.58</v>
      </c>
      <c r="K196" s="16">
        <f t="shared" si="24"/>
        <v>1996.04</v>
      </c>
      <c r="L196" s="16">
        <f t="shared" si="25"/>
        <v>3256.77</v>
      </c>
      <c r="M196" s="77">
        <f t="shared" si="19"/>
        <v>5252.8099999999995</v>
      </c>
      <c r="O196" s="38"/>
      <c r="P196" s="56">
        <v>0</v>
      </c>
      <c r="R196" s="65">
        <v>69.5</v>
      </c>
      <c r="S196" s="66">
        <v>5252.8099999999995</v>
      </c>
    </row>
    <row r="197" spans="1:19" s="6" customFormat="1" ht="27.6" x14ac:dyDescent="0.25">
      <c r="A197" s="13" t="s">
        <v>567</v>
      </c>
      <c r="B197" s="14" t="s">
        <v>568</v>
      </c>
      <c r="C197" s="13" t="s">
        <v>15</v>
      </c>
      <c r="D197" s="13" t="s">
        <v>569</v>
      </c>
      <c r="E197" s="15" t="s">
        <v>34</v>
      </c>
      <c r="F197" s="50">
        <v>48.75</v>
      </c>
      <c r="G197" s="16">
        <v>138.33000000000001</v>
      </c>
      <c r="H197" s="16">
        <v>65.72</v>
      </c>
      <c r="I197" s="16">
        <v>107.23</v>
      </c>
      <c r="J197" s="16">
        <f t="shared" si="18"/>
        <v>172.95</v>
      </c>
      <c r="K197" s="16">
        <f t="shared" si="24"/>
        <v>3203.85</v>
      </c>
      <c r="L197" s="16">
        <f t="shared" si="25"/>
        <v>5227.4625000000005</v>
      </c>
      <c r="M197" s="77">
        <f t="shared" si="19"/>
        <v>8431.3125</v>
      </c>
      <c r="O197" s="38"/>
      <c r="P197" s="56">
        <v>0</v>
      </c>
      <c r="R197" s="65">
        <v>48.75</v>
      </c>
      <c r="S197" s="66">
        <v>8431.3125</v>
      </c>
    </row>
    <row r="198" spans="1:19" s="6" customFormat="1" x14ac:dyDescent="0.25">
      <c r="A198" s="10" t="s">
        <v>570</v>
      </c>
      <c r="B198" s="10"/>
      <c r="C198" s="10"/>
      <c r="D198" s="10" t="s">
        <v>571</v>
      </c>
      <c r="E198" s="10"/>
      <c r="F198" s="49"/>
      <c r="G198" s="11">
        <v>0</v>
      </c>
      <c r="H198" s="10"/>
      <c r="I198" s="10"/>
      <c r="J198" s="10">
        <f t="shared" si="18"/>
        <v>0</v>
      </c>
      <c r="K198" s="12">
        <f>SUM(K199:K206)</f>
        <v>14668.297</v>
      </c>
      <c r="L198" s="12">
        <f>SUM(L199:L206)</f>
        <v>23939.529900000001</v>
      </c>
      <c r="M198" s="76">
        <f t="shared" si="19"/>
        <v>38607.8269</v>
      </c>
      <c r="O198" s="43"/>
      <c r="P198" s="55">
        <v>0</v>
      </c>
      <c r="R198" s="63"/>
      <c r="S198" s="64">
        <v>38607.8269</v>
      </c>
    </row>
    <row r="199" spans="1:19" s="6" customFormat="1" x14ac:dyDescent="0.25">
      <c r="A199" s="13" t="s">
        <v>572</v>
      </c>
      <c r="B199" s="14" t="s">
        <v>573</v>
      </c>
      <c r="C199" s="13" t="s">
        <v>15</v>
      </c>
      <c r="D199" s="13" t="s">
        <v>574</v>
      </c>
      <c r="E199" s="15" t="s">
        <v>24</v>
      </c>
      <c r="F199" s="50">
        <v>30.24</v>
      </c>
      <c r="G199" s="16">
        <v>1.81</v>
      </c>
      <c r="H199" s="16">
        <v>0.86</v>
      </c>
      <c r="I199" s="16">
        <v>1.4</v>
      </c>
      <c r="J199" s="16">
        <f t="shared" ref="J199:J262" si="26">H199+I199</f>
        <v>2.2599999999999998</v>
      </c>
      <c r="K199" s="16">
        <f t="shared" ref="K199:K206" si="27">H199*F199</f>
        <v>26.006399999999999</v>
      </c>
      <c r="L199" s="16">
        <f t="shared" ref="L199:L206" si="28">I199*F199</f>
        <v>42.335999999999999</v>
      </c>
      <c r="M199" s="77">
        <f t="shared" si="19"/>
        <v>68.342399999999998</v>
      </c>
      <c r="O199" s="38"/>
      <c r="P199" s="56">
        <v>0</v>
      </c>
      <c r="R199" s="65">
        <v>30.24</v>
      </c>
      <c r="S199" s="66">
        <v>68.342399999999998</v>
      </c>
    </row>
    <row r="200" spans="1:19" s="6" customFormat="1" x14ac:dyDescent="0.25">
      <c r="A200" s="13" t="s">
        <v>575</v>
      </c>
      <c r="B200" s="14" t="s">
        <v>576</v>
      </c>
      <c r="C200" s="13" t="s">
        <v>15</v>
      </c>
      <c r="D200" s="13" t="s">
        <v>577</v>
      </c>
      <c r="E200" s="15" t="s">
        <v>24</v>
      </c>
      <c r="F200" s="50">
        <v>37.78</v>
      </c>
      <c r="G200" s="16">
        <v>8.42</v>
      </c>
      <c r="H200" s="16">
        <v>4</v>
      </c>
      <c r="I200" s="16">
        <v>6.53</v>
      </c>
      <c r="J200" s="16">
        <f t="shared" si="26"/>
        <v>10.530000000000001</v>
      </c>
      <c r="K200" s="16">
        <f t="shared" si="27"/>
        <v>151.12</v>
      </c>
      <c r="L200" s="16">
        <f t="shared" si="28"/>
        <v>246.70340000000002</v>
      </c>
      <c r="M200" s="77">
        <f t="shared" ref="M200:M263" si="29">L200+K200</f>
        <v>397.82339999999999</v>
      </c>
      <c r="O200" s="38"/>
      <c r="P200" s="56">
        <v>0</v>
      </c>
      <c r="R200" s="65">
        <v>37.78</v>
      </c>
      <c r="S200" s="66">
        <v>397.82339999999999</v>
      </c>
    </row>
    <row r="201" spans="1:19" s="6" customFormat="1" ht="27.6" x14ac:dyDescent="0.25">
      <c r="A201" s="13" t="s">
        <v>578</v>
      </c>
      <c r="B201" s="14" t="s">
        <v>579</v>
      </c>
      <c r="C201" s="13" t="s">
        <v>15</v>
      </c>
      <c r="D201" s="13" t="s">
        <v>580</v>
      </c>
      <c r="E201" s="15" t="s">
        <v>24</v>
      </c>
      <c r="F201" s="50">
        <v>1221.97</v>
      </c>
      <c r="G201" s="16">
        <v>3.16</v>
      </c>
      <c r="H201" s="16">
        <v>1.5</v>
      </c>
      <c r="I201" s="16">
        <v>2.4500000000000002</v>
      </c>
      <c r="J201" s="16">
        <f t="shared" si="26"/>
        <v>3.95</v>
      </c>
      <c r="K201" s="16">
        <f t="shared" si="27"/>
        <v>1832.9549999999999</v>
      </c>
      <c r="L201" s="16">
        <f t="shared" si="28"/>
        <v>2993.8265000000001</v>
      </c>
      <c r="M201" s="77">
        <f t="shared" si="29"/>
        <v>4826.7815000000001</v>
      </c>
      <c r="O201" s="38"/>
      <c r="P201" s="56">
        <v>0</v>
      </c>
      <c r="R201" s="65">
        <v>1221.97</v>
      </c>
      <c r="S201" s="66">
        <v>4826.7815000000001</v>
      </c>
    </row>
    <row r="202" spans="1:19" s="6" customFormat="1" x14ac:dyDescent="0.25">
      <c r="A202" s="13" t="s">
        <v>581</v>
      </c>
      <c r="B202" s="14" t="s">
        <v>582</v>
      </c>
      <c r="C202" s="13" t="s">
        <v>15</v>
      </c>
      <c r="D202" s="13" t="s">
        <v>583</v>
      </c>
      <c r="E202" s="15" t="s">
        <v>24</v>
      </c>
      <c r="F202" s="50">
        <v>500</v>
      </c>
      <c r="G202" s="16">
        <v>3.97</v>
      </c>
      <c r="H202" s="16">
        <v>1.88</v>
      </c>
      <c r="I202" s="16">
        <v>3.08</v>
      </c>
      <c r="J202" s="16">
        <f t="shared" si="26"/>
        <v>4.96</v>
      </c>
      <c r="K202" s="16">
        <f t="shared" si="27"/>
        <v>940</v>
      </c>
      <c r="L202" s="16">
        <f t="shared" si="28"/>
        <v>1540</v>
      </c>
      <c r="M202" s="77">
        <f t="shared" si="29"/>
        <v>2480</v>
      </c>
      <c r="O202" s="38"/>
      <c r="P202" s="56">
        <v>0</v>
      </c>
      <c r="R202" s="65">
        <v>500</v>
      </c>
      <c r="S202" s="66">
        <v>2480</v>
      </c>
    </row>
    <row r="203" spans="1:19" s="6" customFormat="1" ht="41.4" x14ac:dyDescent="0.25">
      <c r="A203" s="13" t="s">
        <v>584</v>
      </c>
      <c r="B203" s="14" t="s">
        <v>585</v>
      </c>
      <c r="C203" s="13" t="s">
        <v>15</v>
      </c>
      <c r="D203" s="13" t="s">
        <v>586</v>
      </c>
      <c r="E203" s="15" t="s">
        <v>24</v>
      </c>
      <c r="F203" s="50">
        <v>43.12</v>
      </c>
      <c r="G203" s="16">
        <v>42.49</v>
      </c>
      <c r="H203" s="16">
        <v>20.190000000000001</v>
      </c>
      <c r="I203" s="16">
        <v>32.93</v>
      </c>
      <c r="J203" s="16">
        <f t="shared" si="26"/>
        <v>53.120000000000005</v>
      </c>
      <c r="K203" s="16">
        <f t="shared" si="27"/>
        <v>870.59280000000001</v>
      </c>
      <c r="L203" s="16">
        <f t="shared" si="28"/>
        <v>1419.9415999999999</v>
      </c>
      <c r="M203" s="77">
        <f t="shared" si="29"/>
        <v>2290.5344</v>
      </c>
      <c r="O203" s="38"/>
      <c r="P203" s="56">
        <v>0</v>
      </c>
      <c r="R203" s="65">
        <v>43.12</v>
      </c>
      <c r="S203" s="66">
        <v>2290.5344</v>
      </c>
    </row>
    <row r="204" spans="1:19" s="6" customFormat="1" ht="27.6" x14ac:dyDescent="0.25">
      <c r="A204" s="13" t="s">
        <v>587</v>
      </c>
      <c r="B204" s="14" t="s">
        <v>588</v>
      </c>
      <c r="C204" s="13" t="s">
        <v>15</v>
      </c>
      <c r="D204" s="13" t="s">
        <v>589</v>
      </c>
      <c r="E204" s="15" t="s">
        <v>24</v>
      </c>
      <c r="F204" s="50">
        <v>1320</v>
      </c>
      <c r="G204" s="16">
        <v>11.59</v>
      </c>
      <c r="H204" s="16">
        <v>5.51</v>
      </c>
      <c r="I204" s="16">
        <v>8.99</v>
      </c>
      <c r="J204" s="16">
        <f t="shared" si="26"/>
        <v>14.5</v>
      </c>
      <c r="K204" s="16">
        <f t="shared" si="27"/>
        <v>7273.2</v>
      </c>
      <c r="L204" s="16">
        <f t="shared" si="28"/>
        <v>11866.800000000001</v>
      </c>
      <c r="M204" s="77">
        <f t="shared" si="29"/>
        <v>19140</v>
      </c>
      <c r="O204" s="38"/>
      <c r="P204" s="56">
        <v>0</v>
      </c>
      <c r="R204" s="65">
        <v>1320</v>
      </c>
      <c r="S204" s="66">
        <v>19140</v>
      </c>
    </row>
    <row r="205" spans="1:19" s="6" customFormat="1" ht="27.6" x14ac:dyDescent="0.25">
      <c r="A205" s="13" t="s">
        <v>590</v>
      </c>
      <c r="B205" s="14" t="s">
        <v>591</v>
      </c>
      <c r="C205" s="13" t="s">
        <v>15</v>
      </c>
      <c r="D205" s="13" t="s">
        <v>592</v>
      </c>
      <c r="E205" s="15" t="s">
        <v>24</v>
      </c>
      <c r="F205" s="50">
        <v>500</v>
      </c>
      <c r="G205" s="16">
        <v>13.58</v>
      </c>
      <c r="H205" s="16">
        <v>6.45</v>
      </c>
      <c r="I205" s="16">
        <v>10.52</v>
      </c>
      <c r="J205" s="16">
        <f t="shared" si="26"/>
        <v>16.97</v>
      </c>
      <c r="K205" s="16">
        <f t="shared" si="27"/>
        <v>3225</v>
      </c>
      <c r="L205" s="16">
        <f t="shared" si="28"/>
        <v>5260</v>
      </c>
      <c r="M205" s="77">
        <f t="shared" si="29"/>
        <v>8485</v>
      </c>
      <c r="O205" s="38"/>
      <c r="P205" s="56">
        <v>0</v>
      </c>
      <c r="R205" s="65">
        <v>500</v>
      </c>
      <c r="S205" s="66">
        <v>8485</v>
      </c>
    </row>
    <row r="206" spans="1:19" s="6" customFormat="1" ht="27.6" x14ac:dyDescent="0.25">
      <c r="A206" s="13" t="s">
        <v>593</v>
      </c>
      <c r="B206" s="14" t="s">
        <v>594</v>
      </c>
      <c r="C206" s="13" t="s">
        <v>15</v>
      </c>
      <c r="D206" s="13" t="s">
        <v>595</v>
      </c>
      <c r="E206" s="15" t="s">
        <v>24</v>
      </c>
      <c r="F206" s="50">
        <v>51.16</v>
      </c>
      <c r="G206" s="16">
        <v>14.37</v>
      </c>
      <c r="H206" s="16">
        <v>6.83</v>
      </c>
      <c r="I206" s="16">
        <v>11.14</v>
      </c>
      <c r="J206" s="16">
        <f t="shared" si="26"/>
        <v>17.97</v>
      </c>
      <c r="K206" s="16">
        <f t="shared" si="27"/>
        <v>349.4228</v>
      </c>
      <c r="L206" s="16">
        <f t="shared" si="28"/>
        <v>569.92240000000004</v>
      </c>
      <c r="M206" s="77">
        <f t="shared" si="29"/>
        <v>919.34519999999998</v>
      </c>
      <c r="O206" s="38"/>
      <c r="P206" s="56">
        <v>0</v>
      </c>
      <c r="R206" s="65">
        <v>51.16</v>
      </c>
      <c r="S206" s="66">
        <v>919.34519999999998</v>
      </c>
    </row>
    <row r="207" spans="1:19" s="6" customFormat="1" x14ac:dyDescent="0.25">
      <c r="A207" s="10" t="s">
        <v>596</v>
      </c>
      <c r="B207" s="10"/>
      <c r="C207" s="10"/>
      <c r="D207" s="10" t="s">
        <v>597</v>
      </c>
      <c r="E207" s="10"/>
      <c r="F207" s="49"/>
      <c r="G207" s="11"/>
      <c r="H207" s="10"/>
      <c r="I207" s="10"/>
      <c r="J207" s="10">
        <f t="shared" si="26"/>
        <v>0</v>
      </c>
      <c r="K207" s="12">
        <f>SUM(K208:K223)</f>
        <v>23078.282599999999</v>
      </c>
      <c r="L207" s="12">
        <f>SUM(L208:L223)</f>
        <v>37654.460699999996</v>
      </c>
      <c r="M207" s="76">
        <f t="shared" si="29"/>
        <v>60732.743299999995</v>
      </c>
      <c r="O207" s="43"/>
      <c r="P207" s="55">
        <v>0</v>
      </c>
      <c r="R207" s="63"/>
      <c r="S207" s="64">
        <v>60732.743299999995</v>
      </c>
    </row>
    <row r="208" spans="1:19" s="6" customFormat="1" ht="27.6" x14ac:dyDescent="0.25">
      <c r="A208" s="13" t="s">
        <v>598</v>
      </c>
      <c r="B208" s="14" t="s">
        <v>599</v>
      </c>
      <c r="C208" s="13" t="s">
        <v>15</v>
      </c>
      <c r="D208" s="13" t="s">
        <v>600</v>
      </c>
      <c r="E208" s="15" t="s">
        <v>24</v>
      </c>
      <c r="F208" s="50">
        <v>2.5499999999999998</v>
      </c>
      <c r="G208" s="16">
        <v>465.41</v>
      </c>
      <c r="H208" s="16">
        <v>221.12</v>
      </c>
      <c r="I208" s="16">
        <v>360.78</v>
      </c>
      <c r="J208" s="16">
        <f t="shared" si="26"/>
        <v>581.9</v>
      </c>
      <c r="K208" s="16">
        <f t="shared" ref="K208:K223" si="30">H208*F208</f>
        <v>563.85599999999999</v>
      </c>
      <c r="L208" s="16">
        <f t="shared" ref="L208:L223" si="31">I208*F208</f>
        <v>919.98899999999992</v>
      </c>
      <c r="M208" s="77">
        <f t="shared" si="29"/>
        <v>1483.8449999999998</v>
      </c>
      <c r="O208" s="38"/>
      <c r="P208" s="56">
        <v>0</v>
      </c>
      <c r="R208" s="65">
        <v>2.5499999999999998</v>
      </c>
      <c r="S208" s="66">
        <v>1483.8449999999998</v>
      </c>
    </row>
    <row r="209" spans="1:19" s="6" customFormat="1" ht="27.6" x14ac:dyDescent="0.25">
      <c r="A209" s="13" t="s">
        <v>601</v>
      </c>
      <c r="B209" s="14" t="s">
        <v>602</v>
      </c>
      <c r="C209" s="13" t="s">
        <v>29</v>
      </c>
      <c r="D209" s="13" t="s">
        <v>603</v>
      </c>
      <c r="E209" s="15" t="s">
        <v>604</v>
      </c>
      <c r="F209" s="50">
        <v>1</v>
      </c>
      <c r="G209" s="16">
        <v>1203.44</v>
      </c>
      <c r="H209" s="16">
        <v>571.77</v>
      </c>
      <c r="I209" s="16">
        <v>932.89</v>
      </c>
      <c r="J209" s="16">
        <f t="shared" si="26"/>
        <v>1504.6599999999999</v>
      </c>
      <c r="K209" s="16">
        <f t="shared" si="30"/>
        <v>571.77</v>
      </c>
      <c r="L209" s="16">
        <f t="shared" si="31"/>
        <v>932.89</v>
      </c>
      <c r="M209" s="77">
        <f t="shared" si="29"/>
        <v>1504.6599999999999</v>
      </c>
      <c r="O209" s="38"/>
      <c r="P209" s="56">
        <v>0</v>
      </c>
      <c r="R209" s="65">
        <v>1</v>
      </c>
      <c r="S209" s="66">
        <v>1504.6599999999999</v>
      </c>
    </row>
    <row r="210" spans="1:19" s="6" customFormat="1" x14ac:dyDescent="0.25">
      <c r="A210" s="13" t="s">
        <v>605</v>
      </c>
      <c r="B210" s="14" t="s">
        <v>606</v>
      </c>
      <c r="C210" s="13" t="s">
        <v>29</v>
      </c>
      <c r="D210" s="13" t="s">
        <v>607</v>
      </c>
      <c r="E210" s="15" t="s">
        <v>24</v>
      </c>
      <c r="F210" s="50">
        <v>4.2</v>
      </c>
      <c r="G210" s="16">
        <v>369.54</v>
      </c>
      <c r="H210" s="16">
        <v>175.58</v>
      </c>
      <c r="I210" s="16">
        <v>286.47000000000003</v>
      </c>
      <c r="J210" s="16">
        <f t="shared" si="26"/>
        <v>462.05000000000007</v>
      </c>
      <c r="K210" s="16">
        <f t="shared" si="30"/>
        <v>737.43600000000004</v>
      </c>
      <c r="L210" s="16">
        <f t="shared" si="31"/>
        <v>1203.1740000000002</v>
      </c>
      <c r="M210" s="77">
        <f t="shared" si="29"/>
        <v>1940.6100000000001</v>
      </c>
      <c r="O210" s="38"/>
      <c r="P210" s="56">
        <v>0</v>
      </c>
      <c r="R210" s="65">
        <v>4.2</v>
      </c>
      <c r="S210" s="66">
        <v>1940.6100000000001</v>
      </c>
    </row>
    <row r="211" spans="1:19" s="6" customFormat="1" ht="27.6" x14ac:dyDescent="0.25">
      <c r="A211" s="13" t="s">
        <v>608</v>
      </c>
      <c r="B211" s="14" t="s">
        <v>609</v>
      </c>
      <c r="C211" s="13" t="s">
        <v>15</v>
      </c>
      <c r="D211" s="13" t="s">
        <v>610</v>
      </c>
      <c r="E211" s="15" t="s">
        <v>41</v>
      </c>
      <c r="F211" s="50">
        <v>6</v>
      </c>
      <c r="G211" s="16">
        <v>820.57</v>
      </c>
      <c r="H211" s="16">
        <v>389.86</v>
      </c>
      <c r="I211" s="16">
        <v>636.09</v>
      </c>
      <c r="J211" s="16">
        <f t="shared" si="26"/>
        <v>1025.95</v>
      </c>
      <c r="K211" s="16">
        <f t="shared" si="30"/>
        <v>2339.16</v>
      </c>
      <c r="L211" s="16">
        <f t="shared" si="31"/>
        <v>3816.54</v>
      </c>
      <c r="M211" s="77">
        <f t="shared" si="29"/>
        <v>6155.7</v>
      </c>
      <c r="O211" s="38"/>
      <c r="P211" s="56">
        <v>0</v>
      </c>
      <c r="R211" s="65">
        <v>6</v>
      </c>
      <c r="S211" s="66">
        <v>6155.7</v>
      </c>
    </row>
    <row r="212" spans="1:19" s="6" customFormat="1" ht="27.6" x14ac:dyDescent="0.25">
      <c r="A212" s="13" t="s">
        <v>611</v>
      </c>
      <c r="B212" s="14" t="s">
        <v>612</v>
      </c>
      <c r="C212" s="13" t="s">
        <v>15</v>
      </c>
      <c r="D212" s="13" t="s">
        <v>613</v>
      </c>
      <c r="E212" s="15" t="s">
        <v>24</v>
      </c>
      <c r="F212" s="50">
        <v>1.9</v>
      </c>
      <c r="G212" s="16">
        <v>661</v>
      </c>
      <c r="H212" s="16">
        <v>314.05</v>
      </c>
      <c r="I212" s="16">
        <v>512.39</v>
      </c>
      <c r="J212" s="16">
        <f t="shared" si="26"/>
        <v>826.44</v>
      </c>
      <c r="K212" s="16">
        <f t="shared" si="30"/>
        <v>596.69500000000005</v>
      </c>
      <c r="L212" s="16">
        <f t="shared" si="31"/>
        <v>973.54099999999994</v>
      </c>
      <c r="M212" s="77">
        <f t="shared" si="29"/>
        <v>1570.2359999999999</v>
      </c>
      <c r="O212" s="38"/>
      <c r="P212" s="56">
        <v>0</v>
      </c>
      <c r="R212" s="65">
        <v>1.9</v>
      </c>
      <c r="S212" s="66">
        <v>1570.2359999999999</v>
      </c>
    </row>
    <row r="213" spans="1:19" s="6" customFormat="1" ht="55.2" x14ac:dyDescent="0.25">
      <c r="A213" s="13" t="s">
        <v>614</v>
      </c>
      <c r="B213" s="14" t="s">
        <v>615</v>
      </c>
      <c r="C213" s="13" t="s">
        <v>15</v>
      </c>
      <c r="D213" s="13" t="s">
        <v>616</v>
      </c>
      <c r="E213" s="15" t="s">
        <v>41</v>
      </c>
      <c r="F213" s="50">
        <v>2</v>
      </c>
      <c r="G213" s="16">
        <v>946.37</v>
      </c>
      <c r="H213" s="16">
        <v>449.63</v>
      </c>
      <c r="I213" s="16">
        <v>733.61</v>
      </c>
      <c r="J213" s="16">
        <f t="shared" si="26"/>
        <v>1183.24</v>
      </c>
      <c r="K213" s="16">
        <f t="shared" si="30"/>
        <v>899.26</v>
      </c>
      <c r="L213" s="16">
        <f t="shared" si="31"/>
        <v>1467.22</v>
      </c>
      <c r="M213" s="77">
        <f t="shared" si="29"/>
        <v>2366.48</v>
      </c>
      <c r="O213" s="38"/>
      <c r="P213" s="56">
        <v>0</v>
      </c>
      <c r="R213" s="65">
        <v>2</v>
      </c>
      <c r="S213" s="66">
        <v>2366.48</v>
      </c>
    </row>
    <row r="214" spans="1:19" s="6" customFormat="1" ht="55.2" x14ac:dyDescent="0.25">
      <c r="A214" s="13" t="s">
        <v>617</v>
      </c>
      <c r="B214" s="14" t="s">
        <v>618</v>
      </c>
      <c r="C214" s="13" t="s">
        <v>15</v>
      </c>
      <c r="D214" s="13" t="s">
        <v>619</v>
      </c>
      <c r="E214" s="15" t="s">
        <v>41</v>
      </c>
      <c r="F214" s="50">
        <v>1</v>
      </c>
      <c r="G214" s="16">
        <v>1269.53</v>
      </c>
      <c r="H214" s="16">
        <v>603.16999999999996</v>
      </c>
      <c r="I214" s="16">
        <v>984.12</v>
      </c>
      <c r="J214" s="16">
        <f t="shared" si="26"/>
        <v>1587.29</v>
      </c>
      <c r="K214" s="16">
        <f t="shared" si="30"/>
        <v>603.16999999999996</v>
      </c>
      <c r="L214" s="16">
        <f t="shared" si="31"/>
        <v>984.12</v>
      </c>
      <c r="M214" s="77">
        <f t="shared" si="29"/>
        <v>1587.29</v>
      </c>
      <c r="O214" s="38"/>
      <c r="P214" s="56">
        <v>0</v>
      </c>
      <c r="R214" s="65">
        <v>1</v>
      </c>
      <c r="S214" s="66">
        <v>1587.29</v>
      </c>
    </row>
    <row r="215" spans="1:19" s="6" customFormat="1" ht="41.4" x14ac:dyDescent="0.25">
      <c r="A215" s="13" t="s">
        <v>620</v>
      </c>
      <c r="B215" s="14" t="s">
        <v>621</v>
      </c>
      <c r="C215" s="13" t="s">
        <v>15</v>
      </c>
      <c r="D215" s="13" t="s">
        <v>622</v>
      </c>
      <c r="E215" s="15" t="s">
        <v>41</v>
      </c>
      <c r="F215" s="50">
        <v>4</v>
      </c>
      <c r="G215" s="16">
        <v>148.88999999999999</v>
      </c>
      <c r="H215" s="16">
        <v>70.739999999999995</v>
      </c>
      <c r="I215" s="16">
        <v>115.41</v>
      </c>
      <c r="J215" s="16">
        <f t="shared" si="26"/>
        <v>186.14999999999998</v>
      </c>
      <c r="K215" s="16">
        <f t="shared" si="30"/>
        <v>282.95999999999998</v>
      </c>
      <c r="L215" s="16">
        <f t="shared" si="31"/>
        <v>461.64</v>
      </c>
      <c r="M215" s="77">
        <f t="shared" si="29"/>
        <v>744.59999999999991</v>
      </c>
      <c r="O215" s="38"/>
      <c r="P215" s="56">
        <v>0</v>
      </c>
      <c r="R215" s="65">
        <v>4</v>
      </c>
      <c r="S215" s="66">
        <v>744.59999999999991</v>
      </c>
    </row>
    <row r="216" spans="1:19" s="6" customFormat="1" ht="41.4" x14ac:dyDescent="0.25">
      <c r="A216" s="13" t="s">
        <v>623</v>
      </c>
      <c r="B216" s="14" t="s">
        <v>624</v>
      </c>
      <c r="C216" s="13" t="s">
        <v>15</v>
      </c>
      <c r="D216" s="13" t="s">
        <v>625</v>
      </c>
      <c r="E216" s="15" t="s">
        <v>41</v>
      </c>
      <c r="F216" s="50">
        <v>3</v>
      </c>
      <c r="G216" s="16">
        <v>169.22</v>
      </c>
      <c r="H216" s="16">
        <v>80.400000000000006</v>
      </c>
      <c r="I216" s="16">
        <v>131.18</v>
      </c>
      <c r="J216" s="16">
        <f t="shared" si="26"/>
        <v>211.58</v>
      </c>
      <c r="K216" s="16">
        <f t="shared" si="30"/>
        <v>241.20000000000002</v>
      </c>
      <c r="L216" s="16">
        <f t="shared" si="31"/>
        <v>393.54</v>
      </c>
      <c r="M216" s="77">
        <f t="shared" si="29"/>
        <v>634.74</v>
      </c>
      <c r="O216" s="38"/>
      <c r="P216" s="56">
        <v>0</v>
      </c>
      <c r="R216" s="65">
        <v>3</v>
      </c>
      <c r="S216" s="66">
        <v>634.74</v>
      </c>
    </row>
    <row r="217" spans="1:19" s="6" customFormat="1" ht="41.4" x14ac:dyDescent="0.25">
      <c r="A217" s="13" t="s">
        <v>626</v>
      </c>
      <c r="B217" s="14" t="s">
        <v>627</v>
      </c>
      <c r="C217" s="13" t="s">
        <v>29</v>
      </c>
      <c r="D217" s="13" t="s">
        <v>628</v>
      </c>
      <c r="E217" s="15" t="s">
        <v>24</v>
      </c>
      <c r="F217" s="50">
        <v>2.16</v>
      </c>
      <c r="G217" s="16">
        <v>763.36</v>
      </c>
      <c r="H217" s="16">
        <v>362.68</v>
      </c>
      <c r="I217" s="16">
        <v>591.75</v>
      </c>
      <c r="J217" s="16">
        <f t="shared" si="26"/>
        <v>954.43000000000006</v>
      </c>
      <c r="K217" s="16">
        <f t="shared" si="30"/>
        <v>783.38880000000006</v>
      </c>
      <c r="L217" s="16">
        <f t="shared" si="31"/>
        <v>1278.18</v>
      </c>
      <c r="M217" s="77">
        <f t="shared" si="29"/>
        <v>2061.5688</v>
      </c>
      <c r="O217" s="38"/>
      <c r="P217" s="56">
        <v>0</v>
      </c>
      <c r="R217" s="65">
        <v>2.16</v>
      </c>
      <c r="S217" s="66">
        <v>2061.5688</v>
      </c>
    </row>
    <row r="218" spans="1:19" s="6" customFormat="1" ht="41.4" x14ac:dyDescent="0.25">
      <c r="A218" s="13" t="s">
        <v>629</v>
      </c>
      <c r="B218" s="14" t="s">
        <v>630</v>
      </c>
      <c r="C218" s="13" t="s">
        <v>15</v>
      </c>
      <c r="D218" s="13" t="s">
        <v>631</v>
      </c>
      <c r="E218" s="15" t="s">
        <v>24</v>
      </c>
      <c r="F218" s="50">
        <v>42.9</v>
      </c>
      <c r="G218" s="16">
        <v>420.61</v>
      </c>
      <c r="H218" s="16">
        <v>199.84</v>
      </c>
      <c r="I218" s="16">
        <v>326.05</v>
      </c>
      <c r="J218" s="16">
        <f t="shared" si="26"/>
        <v>525.89</v>
      </c>
      <c r="K218" s="16">
        <f t="shared" si="30"/>
        <v>8573.1360000000004</v>
      </c>
      <c r="L218" s="16">
        <f t="shared" si="31"/>
        <v>13987.545</v>
      </c>
      <c r="M218" s="77">
        <f t="shared" si="29"/>
        <v>22560.681</v>
      </c>
      <c r="O218" s="38"/>
      <c r="P218" s="56">
        <v>0</v>
      </c>
      <c r="R218" s="65">
        <v>42.9</v>
      </c>
      <c r="S218" s="66">
        <v>22560.681</v>
      </c>
    </row>
    <row r="219" spans="1:19" s="6" customFormat="1" ht="41.4" x14ac:dyDescent="0.25">
      <c r="A219" s="13" t="s">
        <v>632</v>
      </c>
      <c r="B219" s="14" t="s">
        <v>633</v>
      </c>
      <c r="C219" s="13" t="s">
        <v>15</v>
      </c>
      <c r="D219" s="13" t="s">
        <v>634</v>
      </c>
      <c r="E219" s="15" t="s">
        <v>24</v>
      </c>
      <c r="F219" s="50">
        <v>7.44</v>
      </c>
      <c r="G219" s="16">
        <v>763.95</v>
      </c>
      <c r="H219" s="16">
        <v>362.96</v>
      </c>
      <c r="I219" s="16">
        <v>592.20000000000005</v>
      </c>
      <c r="J219" s="16">
        <f t="shared" si="26"/>
        <v>955.16000000000008</v>
      </c>
      <c r="K219" s="16">
        <f t="shared" si="30"/>
        <v>2700.4223999999999</v>
      </c>
      <c r="L219" s="16">
        <f t="shared" si="31"/>
        <v>4405.9680000000008</v>
      </c>
      <c r="M219" s="77">
        <f t="shared" si="29"/>
        <v>7106.3904000000002</v>
      </c>
      <c r="O219" s="38"/>
      <c r="P219" s="56">
        <v>0</v>
      </c>
      <c r="R219" s="65">
        <v>7.44</v>
      </c>
      <c r="S219" s="66">
        <v>7106.3904000000002</v>
      </c>
    </row>
    <row r="220" spans="1:19" s="6" customFormat="1" ht="41.4" x14ac:dyDescent="0.25">
      <c r="A220" s="13" t="s">
        <v>635</v>
      </c>
      <c r="B220" s="14" t="s">
        <v>636</v>
      </c>
      <c r="C220" s="13" t="s">
        <v>15</v>
      </c>
      <c r="D220" s="13" t="s">
        <v>637</v>
      </c>
      <c r="E220" s="15" t="s">
        <v>24</v>
      </c>
      <c r="F220" s="50">
        <v>2.88</v>
      </c>
      <c r="G220" s="16">
        <v>698.51</v>
      </c>
      <c r="H220" s="16">
        <v>331.87</v>
      </c>
      <c r="I220" s="16">
        <v>541.48</v>
      </c>
      <c r="J220" s="16">
        <f t="shared" si="26"/>
        <v>873.35</v>
      </c>
      <c r="K220" s="16">
        <f t="shared" si="30"/>
        <v>955.78559999999993</v>
      </c>
      <c r="L220" s="16">
        <f t="shared" si="31"/>
        <v>1559.4623999999999</v>
      </c>
      <c r="M220" s="77">
        <f t="shared" si="29"/>
        <v>2515.2479999999996</v>
      </c>
      <c r="O220" s="38"/>
      <c r="P220" s="56">
        <v>0</v>
      </c>
      <c r="R220" s="65">
        <v>2.88</v>
      </c>
      <c r="S220" s="66">
        <v>2515.2479999999996</v>
      </c>
    </row>
    <row r="221" spans="1:19" s="6" customFormat="1" ht="27.6" x14ac:dyDescent="0.25">
      <c r="A221" s="13" t="s">
        <v>638</v>
      </c>
      <c r="B221" s="14" t="s">
        <v>639</v>
      </c>
      <c r="C221" s="13" t="s">
        <v>54</v>
      </c>
      <c r="D221" s="13" t="s">
        <v>640</v>
      </c>
      <c r="E221" s="15" t="s">
        <v>56</v>
      </c>
      <c r="F221" s="50">
        <v>83.61</v>
      </c>
      <c r="G221" s="16">
        <v>63.64</v>
      </c>
      <c r="H221" s="16">
        <v>30.23</v>
      </c>
      <c r="I221" s="16">
        <v>49.33</v>
      </c>
      <c r="J221" s="16">
        <f t="shared" si="26"/>
        <v>79.56</v>
      </c>
      <c r="K221" s="16">
        <f t="shared" si="30"/>
        <v>2527.5302999999999</v>
      </c>
      <c r="L221" s="16">
        <f t="shared" si="31"/>
        <v>4124.4812999999995</v>
      </c>
      <c r="M221" s="77">
        <f t="shared" si="29"/>
        <v>6652.0115999999998</v>
      </c>
      <c r="O221" s="38"/>
      <c r="P221" s="56">
        <v>0</v>
      </c>
      <c r="R221" s="65">
        <v>83.61</v>
      </c>
      <c r="S221" s="66">
        <v>6652.0115999999998</v>
      </c>
    </row>
    <row r="222" spans="1:19" s="6" customFormat="1" ht="27.6" x14ac:dyDescent="0.25">
      <c r="A222" s="13" t="s">
        <v>641</v>
      </c>
      <c r="B222" s="14" t="s">
        <v>642</v>
      </c>
      <c r="C222" s="13" t="s">
        <v>15</v>
      </c>
      <c r="D222" s="13" t="s">
        <v>643</v>
      </c>
      <c r="E222" s="15" t="s">
        <v>24</v>
      </c>
      <c r="F222" s="50">
        <v>6.75</v>
      </c>
      <c r="G222" s="16">
        <v>210.78</v>
      </c>
      <c r="H222" s="16">
        <v>100.15</v>
      </c>
      <c r="I222" s="16">
        <v>163.4</v>
      </c>
      <c r="J222" s="16">
        <f t="shared" si="26"/>
        <v>263.55</v>
      </c>
      <c r="K222" s="16">
        <f t="shared" si="30"/>
        <v>676.01250000000005</v>
      </c>
      <c r="L222" s="16">
        <f t="shared" si="31"/>
        <v>1102.95</v>
      </c>
      <c r="M222" s="77">
        <f t="shared" si="29"/>
        <v>1778.9625000000001</v>
      </c>
      <c r="O222" s="38"/>
      <c r="P222" s="56">
        <v>0</v>
      </c>
      <c r="R222" s="65">
        <v>6.75</v>
      </c>
      <c r="S222" s="66">
        <v>1778.9625000000001</v>
      </c>
    </row>
    <row r="223" spans="1:19" s="6" customFormat="1" x14ac:dyDescent="0.25">
      <c r="A223" s="17" t="s">
        <v>644</v>
      </c>
      <c r="B223" s="18" t="s">
        <v>645</v>
      </c>
      <c r="C223" s="17" t="s">
        <v>15</v>
      </c>
      <c r="D223" s="17" t="s">
        <v>646</v>
      </c>
      <c r="E223" s="19" t="s">
        <v>41</v>
      </c>
      <c r="F223" s="51">
        <v>2</v>
      </c>
      <c r="G223" s="20">
        <v>27.88</v>
      </c>
      <c r="H223" s="20">
        <v>13.25</v>
      </c>
      <c r="I223" s="20">
        <v>21.61</v>
      </c>
      <c r="J223" s="20">
        <f t="shared" si="26"/>
        <v>34.86</v>
      </c>
      <c r="K223" s="20">
        <f t="shared" si="30"/>
        <v>26.5</v>
      </c>
      <c r="L223" s="20">
        <f t="shared" si="31"/>
        <v>43.22</v>
      </c>
      <c r="M223" s="78">
        <f t="shared" si="29"/>
        <v>69.72</v>
      </c>
      <c r="O223" s="39"/>
      <c r="P223" s="57">
        <v>0</v>
      </c>
      <c r="R223" s="67">
        <v>2</v>
      </c>
      <c r="S223" s="68">
        <v>69.72</v>
      </c>
    </row>
    <row r="224" spans="1:19" s="6" customFormat="1" x14ac:dyDescent="0.25">
      <c r="A224" s="10" t="s">
        <v>647</v>
      </c>
      <c r="B224" s="10"/>
      <c r="C224" s="10"/>
      <c r="D224" s="10" t="s">
        <v>648</v>
      </c>
      <c r="E224" s="10"/>
      <c r="F224" s="49"/>
      <c r="G224" s="11"/>
      <c r="H224" s="10"/>
      <c r="I224" s="10"/>
      <c r="J224" s="10">
        <f t="shared" si="26"/>
        <v>0</v>
      </c>
      <c r="K224" s="12">
        <f>SUM(K225:K232)</f>
        <v>3877.1869999999999</v>
      </c>
      <c r="L224" s="12">
        <f>SUM(L225:L232)</f>
        <v>6326.0349999999989</v>
      </c>
      <c r="M224" s="76">
        <f t="shared" si="29"/>
        <v>10203.221999999998</v>
      </c>
      <c r="O224" s="43"/>
      <c r="P224" s="55">
        <v>0</v>
      </c>
      <c r="R224" s="63"/>
      <c r="S224" s="64">
        <v>10203.221999999998</v>
      </c>
    </row>
    <row r="225" spans="1:19" s="6" customFormat="1" ht="27.6" x14ac:dyDescent="0.25">
      <c r="A225" s="13" t="s">
        <v>649</v>
      </c>
      <c r="B225" s="14" t="s">
        <v>650</v>
      </c>
      <c r="C225" s="13" t="s">
        <v>15</v>
      </c>
      <c r="D225" s="13" t="s">
        <v>651</v>
      </c>
      <c r="E225" s="15" t="s">
        <v>41</v>
      </c>
      <c r="F225" s="50">
        <v>2</v>
      </c>
      <c r="G225" s="16">
        <v>188.99</v>
      </c>
      <c r="H225" s="16">
        <v>89.79</v>
      </c>
      <c r="I225" s="16">
        <v>146.51</v>
      </c>
      <c r="J225" s="16">
        <f t="shared" si="26"/>
        <v>236.3</v>
      </c>
      <c r="K225" s="16">
        <f t="shared" ref="K225:K232" si="32">H225*F225</f>
        <v>179.58</v>
      </c>
      <c r="L225" s="16">
        <f t="shared" ref="L225:L232" si="33">I225*F225</f>
        <v>293.02</v>
      </c>
      <c r="M225" s="77">
        <f t="shared" si="29"/>
        <v>472.6</v>
      </c>
      <c r="O225" s="38"/>
      <c r="P225" s="56">
        <v>0</v>
      </c>
      <c r="R225" s="65">
        <v>2</v>
      </c>
      <c r="S225" s="66">
        <v>472.6</v>
      </c>
    </row>
    <row r="226" spans="1:19" s="6" customFormat="1" ht="55.2" x14ac:dyDescent="0.25">
      <c r="A226" s="13" t="s">
        <v>652</v>
      </c>
      <c r="B226" s="14" t="s">
        <v>653</v>
      </c>
      <c r="C226" s="13" t="s">
        <v>15</v>
      </c>
      <c r="D226" s="13" t="s">
        <v>654</v>
      </c>
      <c r="E226" s="15" t="s">
        <v>34</v>
      </c>
      <c r="F226" s="50">
        <v>1.7</v>
      </c>
      <c r="G226" s="16">
        <v>400.05</v>
      </c>
      <c r="H226" s="16">
        <v>190.07</v>
      </c>
      <c r="I226" s="16">
        <v>310.12</v>
      </c>
      <c r="J226" s="16">
        <f t="shared" si="26"/>
        <v>500.19</v>
      </c>
      <c r="K226" s="16">
        <f t="shared" si="32"/>
        <v>323.11899999999997</v>
      </c>
      <c r="L226" s="16">
        <f t="shared" si="33"/>
        <v>527.20399999999995</v>
      </c>
      <c r="M226" s="77">
        <f t="shared" si="29"/>
        <v>850.32299999999987</v>
      </c>
      <c r="O226" s="38"/>
      <c r="P226" s="56">
        <v>0</v>
      </c>
      <c r="R226" s="65">
        <v>1.7</v>
      </c>
      <c r="S226" s="66">
        <v>850.32299999999987</v>
      </c>
    </row>
    <row r="227" spans="1:19" s="6" customFormat="1" ht="27.6" x14ac:dyDescent="0.25">
      <c r="A227" s="13" t="s">
        <v>655</v>
      </c>
      <c r="B227" s="14" t="s">
        <v>656</v>
      </c>
      <c r="C227" s="13" t="s">
        <v>15</v>
      </c>
      <c r="D227" s="13" t="s">
        <v>657</v>
      </c>
      <c r="E227" s="15" t="s">
        <v>34</v>
      </c>
      <c r="F227" s="50">
        <v>1.7</v>
      </c>
      <c r="G227" s="16">
        <v>89.95</v>
      </c>
      <c r="H227" s="16">
        <v>42.74</v>
      </c>
      <c r="I227" s="16">
        <v>69.73</v>
      </c>
      <c r="J227" s="16">
        <f t="shared" si="26"/>
        <v>112.47</v>
      </c>
      <c r="K227" s="16">
        <f t="shared" si="32"/>
        <v>72.658000000000001</v>
      </c>
      <c r="L227" s="16">
        <f t="shared" si="33"/>
        <v>118.541</v>
      </c>
      <c r="M227" s="77">
        <f t="shared" si="29"/>
        <v>191.19900000000001</v>
      </c>
      <c r="O227" s="38"/>
      <c r="P227" s="56">
        <v>0</v>
      </c>
      <c r="R227" s="65">
        <v>1.7</v>
      </c>
      <c r="S227" s="66">
        <v>191.19900000000001</v>
      </c>
    </row>
    <row r="228" spans="1:19" s="6" customFormat="1" ht="27.6" x14ac:dyDescent="0.25">
      <c r="A228" s="13" t="s">
        <v>658</v>
      </c>
      <c r="B228" s="14" t="s">
        <v>659</v>
      </c>
      <c r="C228" s="13" t="s">
        <v>54</v>
      </c>
      <c r="D228" s="13" t="s">
        <v>660</v>
      </c>
      <c r="E228" s="15" t="s">
        <v>661</v>
      </c>
      <c r="F228" s="50">
        <v>4</v>
      </c>
      <c r="G228" s="16">
        <v>1546.83</v>
      </c>
      <c r="H228" s="16">
        <v>734.92</v>
      </c>
      <c r="I228" s="16">
        <v>1199.08</v>
      </c>
      <c r="J228" s="16">
        <f t="shared" si="26"/>
        <v>1934</v>
      </c>
      <c r="K228" s="16">
        <f t="shared" si="32"/>
        <v>2939.68</v>
      </c>
      <c r="L228" s="16">
        <f t="shared" si="33"/>
        <v>4796.32</v>
      </c>
      <c r="M228" s="77">
        <f t="shared" si="29"/>
        <v>7736</v>
      </c>
      <c r="O228" s="38"/>
      <c r="P228" s="56">
        <v>0</v>
      </c>
      <c r="R228" s="65">
        <v>4</v>
      </c>
      <c r="S228" s="66">
        <v>7736</v>
      </c>
    </row>
    <row r="229" spans="1:19" s="6" customFormat="1" ht="27.6" x14ac:dyDescent="0.25">
      <c r="A229" s="13" t="s">
        <v>662</v>
      </c>
      <c r="B229" s="14" t="s">
        <v>663</v>
      </c>
      <c r="C229" s="13" t="s">
        <v>15</v>
      </c>
      <c r="D229" s="13" t="s">
        <v>664</v>
      </c>
      <c r="E229" s="15" t="s">
        <v>41</v>
      </c>
      <c r="F229" s="50">
        <v>15</v>
      </c>
      <c r="G229" s="16">
        <v>16.309999999999999</v>
      </c>
      <c r="H229" s="16">
        <v>7.75</v>
      </c>
      <c r="I229" s="16">
        <v>12.65</v>
      </c>
      <c r="J229" s="16">
        <f t="shared" si="26"/>
        <v>20.399999999999999</v>
      </c>
      <c r="K229" s="16">
        <f t="shared" si="32"/>
        <v>116.25</v>
      </c>
      <c r="L229" s="16">
        <f t="shared" si="33"/>
        <v>189.75</v>
      </c>
      <c r="M229" s="77">
        <f t="shared" si="29"/>
        <v>306</v>
      </c>
      <c r="O229" s="38"/>
      <c r="P229" s="56">
        <v>0</v>
      </c>
      <c r="R229" s="65">
        <v>15</v>
      </c>
      <c r="S229" s="66">
        <v>306</v>
      </c>
    </row>
    <row r="230" spans="1:19" s="6" customFormat="1" ht="27.6" x14ac:dyDescent="0.25">
      <c r="A230" s="13" t="s">
        <v>665</v>
      </c>
      <c r="B230" s="14" t="s">
        <v>666</v>
      </c>
      <c r="C230" s="13" t="s">
        <v>29</v>
      </c>
      <c r="D230" s="13" t="s">
        <v>667</v>
      </c>
      <c r="E230" s="15" t="s">
        <v>668</v>
      </c>
      <c r="F230" s="50">
        <v>5</v>
      </c>
      <c r="G230" s="16">
        <v>39.01</v>
      </c>
      <c r="H230" s="16">
        <v>18.54</v>
      </c>
      <c r="I230" s="16">
        <v>30.24</v>
      </c>
      <c r="J230" s="16">
        <f t="shared" si="26"/>
        <v>48.78</v>
      </c>
      <c r="K230" s="16">
        <f t="shared" si="32"/>
        <v>92.699999999999989</v>
      </c>
      <c r="L230" s="16">
        <f t="shared" si="33"/>
        <v>151.19999999999999</v>
      </c>
      <c r="M230" s="77">
        <f t="shared" si="29"/>
        <v>243.89999999999998</v>
      </c>
      <c r="O230" s="38"/>
      <c r="P230" s="56">
        <v>0</v>
      </c>
      <c r="R230" s="65">
        <v>5</v>
      </c>
      <c r="S230" s="66">
        <v>243.89999999999998</v>
      </c>
    </row>
    <row r="231" spans="1:19" s="6" customFormat="1" ht="27.6" x14ac:dyDescent="0.25">
      <c r="A231" s="13" t="s">
        <v>669</v>
      </c>
      <c r="B231" s="14" t="s">
        <v>670</v>
      </c>
      <c r="C231" s="13" t="s">
        <v>29</v>
      </c>
      <c r="D231" s="13" t="s">
        <v>671</v>
      </c>
      <c r="E231" s="15" t="s">
        <v>668</v>
      </c>
      <c r="F231" s="50">
        <v>5</v>
      </c>
      <c r="G231" s="16">
        <v>29.64</v>
      </c>
      <c r="H231" s="16">
        <v>14.08</v>
      </c>
      <c r="I231" s="16">
        <v>22.98</v>
      </c>
      <c r="J231" s="16">
        <f t="shared" si="26"/>
        <v>37.06</v>
      </c>
      <c r="K231" s="16">
        <f t="shared" si="32"/>
        <v>70.400000000000006</v>
      </c>
      <c r="L231" s="16">
        <f t="shared" si="33"/>
        <v>114.9</v>
      </c>
      <c r="M231" s="77">
        <f t="shared" si="29"/>
        <v>185.3</v>
      </c>
      <c r="O231" s="38"/>
      <c r="P231" s="56">
        <v>0</v>
      </c>
      <c r="R231" s="65">
        <v>5</v>
      </c>
      <c r="S231" s="66">
        <v>185.3</v>
      </c>
    </row>
    <row r="232" spans="1:19" s="6" customFormat="1" ht="27.6" x14ac:dyDescent="0.25">
      <c r="A232" s="13" t="s">
        <v>672</v>
      </c>
      <c r="B232" s="14" t="s">
        <v>673</v>
      </c>
      <c r="C232" s="13" t="s">
        <v>54</v>
      </c>
      <c r="D232" s="13" t="s">
        <v>674</v>
      </c>
      <c r="E232" s="15" t="s">
        <v>661</v>
      </c>
      <c r="F232" s="50">
        <v>10</v>
      </c>
      <c r="G232" s="16">
        <v>17.43</v>
      </c>
      <c r="H232" s="16">
        <v>8.2799999999999994</v>
      </c>
      <c r="I232" s="16">
        <v>13.51</v>
      </c>
      <c r="J232" s="16">
        <f t="shared" si="26"/>
        <v>21.79</v>
      </c>
      <c r="K232" s="16">
        <f t="shared" si="32"/>
        <v>82.8</v>
      </c>
      <c r="L232" s="16">
        <f t="shared" si="33"/>
        <v>135.1</v>
      </c>
      <c r="M232" s="77">
        <f t="shared" si="29"/>
        <v>217.89999999999998</v>
      </c>
      <c r="O232" s="38"/>
      <c r="P232" s="56">
        <v>0</v>
      </c>
      <c r="R232" s="65">
        <v>10</v>
      </c>
      <c r="S232" s="66">
        <v>217.89999999999998</v>
      </c>
    </row>
    <row r="233" spans="1:19" s="6" customFormat="1" x14ac:dyDescent="0.25">
      <c r="A233" s="10" t="s">
        <v>675</v>
      </c>
      <c r="B233" s="10"/>
      <c r="C233" s="10"/>
      <c r="D233" s="10" t="s">
        <v>676</v>
      </c>
      <c r="E233" s="10"/>
      <c r="F233" s="49"/>
      <c r="G233" s="11"/>
      <c r="H233" s="10"/>
      <c r="I233" s="10"/>
      <c r="J233" s="10">
        <f t="shared" si="26"/>
        <v>0</v>
      </c>
      <c r="K233" s="12">
        <f>SUM(K234:K267)</f>
        <v>14737.822999999995</v>
      </c>
      <c r="L233" s="12">
        <f>SUM(L234:L267)</f>
        <v>24039.388999999999</v>
      </c>
      <c r="M233" s="76">
        <f t="shared" si="29"/>
        <v>38777.211999999992</v>
      </c>
      <c r="O233" s="43"/>
      <c r="P233" s="55">
        <v>0</v>
      </c>
      <c r="R233" s="63"/>
      <c r="S233" s="64">
        <v>38777.211999999992</v>
      </c>
    </row>
    <row r="234" spans="1:19" s="6" customFormat="1" ht="41.4" x14ac:dyDescent="0.25">
      <c r="A234" s="13" t="s">
        <v>677</v>
      </c>
      <c r="B234" s="14" t="s">
        <v>678</v>
      </c>
      <c r="C234" s="13" t="s">
        <v>15</v>
      </c>
      <c r="D234" s="13" t="s">
        <v>679</v>
      </c>
      <c r="E234" s="15" t="s">
        <v>41</v>
      </c>
      <c r="F234" s="50">
        <v>2</v>
      </c>
      <c r="G234" s="16">
        <v>468.85</v>
      </c>
      <c r="H234" s="16">
        <v>222.76</v>
      </c>
      <c r="I234" s="16">
        <v>363.45</v>
      </c>
      <c r="J234" s="16">
        <f t="shared" si="26"/>
        <v>586.21</v>
      </c>
      <c r="K234" s="16">
        <f t="shared" ref="K234:K267" si="34">H234*F234</f>
        <v>445.52</v>
      </c>
      <c r="L234" s="16">
        <f t="shared" ref="L234:L267" si="35">I234*F234</f>
        <v>726.9</v>
      </c>
      <c r="M234" s="77">
        <f t="shared" si="29"/>
        <v>1172.42</v>
      </c>
      <c r="O234" s="38"/>
      <c r="P234" s="56">
        <v>0</v>
      </c>
      <c r="R234" s="65">
        <v>2</v>
      </c>
      <c r="S234" s="66">
        <v>1172.42</v>
      </c>
    </row>
    <row r="235" spans="1:19" s="6" customFormat="1" x14ac:dyDescent="0.25">
      <c r="A235" s="13" t="s">
        <v>680</v>
      </c>
      <c r="B235" s="14" t="s">
        <v>681</v>
      </c>
      <c r="C235" s="13" t="s">
        <v>15</v>
      </c>
      <c r="D235" s="13" t="s">
        <v>682</v>
      </c>
      <c r="E235" s="15" t="s">
        <v>41</v>
      </c>
      <c r="F235" s="50">
        <v>2</v>
      </c>
      <c r="G235" s="16">
        <v>34.78</v>
      </c>
      <c r="H235" s="16">
        <v>16.52</v>
      </c>
      <c r="I235" s="16">
        <v>26.96</v>
      </c>
      <c r="J235" s="16">
        <f t="shared" si="26"/>
        <v>43.480000000000004</v>
      </c>
      <c r="K235" s="16">
        <f t="shared" si="34"/>
        <v>33.04</v>
      </c>
      <c r="L235" s="16">
        <f t="shared" si="35"/>
        <v>53.92</v>
      </c>
      <c r="M235" s="77">
        <f t="shared" si="29"/>
        <v>86.960000000000008</v>
      </c>
      <c r="O235" s="38"/>
      <c r="P235" s="56">
        <v>0</v>
      </c>
      <c r="R235" s="65">
        <v>2</v>
      </c>
      <c r="S235" s="66">
        <v>86.960000000000008</v>
      </c>
    </row>
    <row r="236" spans="1:19" s="6" customFormat="1" ht="27.6" x14ac:dyDescent="0.25">
      <c r="A236" s="13" t="s">
        <v>683</v>
      </c>
      <c r="B236" s="14" t="s">
        <v>684</v>
      </c>
      <c r="C236" s="13" t="s">
        <v>15</v>
      </c>
      <c r="D236" s="13" t="s">
        <v>685</v>
      </c>
      <c r="E236" s="15" t="s">
        <v>41</v>
      </c>
      <c r="F236" s="50">
        <v>1</v>
      </c>
      <c r="G236" s="16">
        <v>415.35</v>
      </c>
      <c r="H236" s="16">
        <v>197.34</v>
      </c>
      <c r="I236" s="16">
        <v>321.98</v>
      </c>
      <c r="J236" s="16">
        <f t="shared" si="26"/>
        <v>519.32000000000005</v>
      </c>
      <c r="K236" s="16">
        <f t="shared" si="34"/>
        <v>197.34</v>
      </c>
      <c r="L236" s="16">
        <f t="shared" si="35"/>
        <v>321.98</v>
      </c>
      <c r="M236" s="77">
        <f t="shared" si="29"/>
        <v>519.32000000000005</v>
      </c>
      <c r="O236" s="38"/>
      <c r="P236" s="56">
        <v>0</v>
      </c>
      <c r="R236" s="65">
        <v>1</v>
      </c>
      <c r="S236" s="66">
        <v>519.32000000000005</v>
      </c>
    </row>
    <row r="237" spans="1:19" s="6" customFormat="1" ht="55.2" x14ac:dyDescent="0.25">
      <c r="A237" s="13" t="s">
        <v>686</v>
      </c>
      <c r="B237" s="14" t="s">
        <v>687</v>
      </c>
      <c r="C237" s="13" t="s">
        <v>15</v>
      </c>
      <c r="D237" s="13" t="s">
        <v>688</v>
      </c>
      <c r="E237" s="15" t="s">
        <v>41</v>
      </c>
      <c r="F237" s="50">
        <v>1</v>
      </c>
      <c r="G237" s="16">
        <v>251.33</v>
      </c>
      <c r="H237" s="16">
        <v>119.41</v>
      </c>
      <c r="I237" s="16">
        <v>194.82</v>
      </c>
      <c r="J237" s="16">
        <f t="shared" si="26"/>
        <v>314.23</v>
      </c>
      <c r="K237" s="16">
        <f t="shared" si="34"/>
        <v>119.41</v>
      </c>
      <c r="L237" s="16">
        <f t="shared" si="35"/>
        <v>194.82</v>
      </c>
      <c r="M237" s="77">
        <f t="shared" si="29"/>
        <v>314.23</v>
      </c>
      <c r="O237" s="38"/>
      <c r="P237" s="56">
        <v>0</v>
      </c>
      <c r="R237" s="65">
        <v>1</v>
      </c>
      <c r="S237" s="66">
        <v>314.23</v>
      </c>
    </row>
    <row r="238" spans="1:19" s="6" customFormat="1" ht="41.4" x14ac:dyDescent="0.25">
      <c r="A238" s="13" t="s">
        <v>689</v>
      </c>
      <c r="B238" s="14" t="s">
        <v>690</v>
      </c>
      <c r="C238" s="13" t="s">
        <v>15</v>
      </c>
      <c r="D238" s="13" t="s">
        <v>691</v>
      </c>
      <c r="E238" s="15" t="s">
        <v>41</v>
      </c>
      <c r="F238" s="50">
        <v>1</v>
      </c>
      <c r="G238" s="16">
        <v>521.12</v>
      </c>
      <c r="H238" s="16">
        <v>247.59</v>
      </c>
      <c r="I238" s="16">
        <v>403.97</v>
      </c>
      <c r="J238" s="16">
        <f t="shared" si="26"/>
        <v>651.56000000000006</v>
      </c>
      <c r="K238" s="16">
        <f t="shared" si="34"/>
        <v>247.59</v>
      </c>
      <c r="L238" s="16">
        <f t="shared" si="35"/>
        <v>403.97</v>
      </c>
      <c r="M238" s="77">
        <f t="shared" si="29"/>
        <v>651.56000000000006</v>
      </c>
      <c r="O238" s="38"/>
      <c r="P238" s="56">
        <v>0</v>
      </c>
      <c r="R238" s="65">
        <v>1</v>
      </c>
      <c r="S238" s="66">
        <v>651.56000000000006</v>
      </c>
    </row>
    <row r="239" spans="1:19" s="6" customFormat="1" ht="27.6" x14ac:dyDescent="0.25">
      <c r="A239" s="13" t="s">
        <v>692</v>
      </c>
      <c r="B239" s="14" t="s">
        <v>693</v>
      </c>
      <c r="C239" s="13" t="s">
        <v>15</v>
      </c>
      <c r="D239" s="13" t="s">
        <v>694</v>
      </c>
      <c r="E239" s="15" t="s">
        <v>41</v>
      </c>
      <c r="F239" s="50">
        <v>1</v>
      </c>
      <c r="G239" s="16">
        <v>83.09</v>
      </c>
      <c r="H239" s="16">
        <v>39.479999999999997</v>
      </c>
      <c r="I239" s="16">
        <v>64.41</v>
      </c>
      <c r="J239" s="16">
        <f t="shared" si="26"/>
        <v>103.88999999999999</v>
      </c>
      <c r="K239" s="16">
        <f t="shared" si="34"/>
        <v>39.479999999999997</v>
      </c>
      <c r="L239" s="16">
        <f t="shared" si="35"/>
        <v>64.41</v>
      </c>
      <c r="M239" s="77">
        <f t="shared" si="29"/>
        <v>103.88999999999999</v>
      </c>
      <c r="O239" s="38"/>
      <c r="P239" s="56">
        <v>0</v>
      </c>
      <c r="R239" s="65">
        <v>1</v>
      </c>
      <c r="S239" s="66">
        <v>103.88999999999999</v>
      </c>
    </row>
    <row r="240" spans="1:19" s="6" customFormat="1" ht="27.6" x14ac:dyDescent="0.25">
      <c r="A240" s="13" t="s">
        <v>695</v>
      </c>
      <c r="B240" s="14" t="s">
        <v>696</v>
      </c>
      <c r="C240" s="13" t="s">
        <v>15</v>
      </c>
      <c r="D240" s="13" t="s">
        <v>697</v>
      </c>
      <c r="E240" s="15" t="s">
        <v>41</v>
      </c>
      <c r="F240" s="50">
        <v>2</v>
      </c>
      <c r="G240" s="16">
        <v>368.15</v>
      </c>
      <c r="H240" s="16">
        <v>174.92</v>
      </c>
      <c r="I240" s="16">
        <v>285.39</v>
      </c>
      <c r="J240" s="16">
        <f t="shared" si="26"/>
        <v>460.30999999999995</v>
      </c>
      <c r="K240" s="16">
        <f t="shared" si="34"/>
        <v>349.84</v>
      </c>
      <c r="L240" s="16">
        <f t="shared" si="35"/>
        <v>570.78</v>
      </c>
      <c r="M240" s="77">
        <f t="shared" si="29"/>
        <v>920.61999999999989</v>
      </c>
      <c r="O240" s="38"/>
      <c r="P240" s="56">
        <v>0</v>
      </c>
      <c r="R240" s="65">
        <v>2</v>
      </c>
      <c r="S240" s="66">
        <v>920.61999999999989</v>
      </c>
    </row>
    <row r="241" spans="1:19" s="6" customFormat="1" ht="27.6" x14ac:dyDescent="0.25">
      <c r="A241" s="13" t="s">
        <v>698</v>
      </c>
      <c r="B241" s="14" t="s">
        <v>699</v>
      </c>
      <c r="C241" s="13" t="s">
        <v>15</v>
      </c>
      <c r="D241" s="13" t="s">
        <v>700</v>
      </c>
      <c r="E241" s="15" t="s">
        <v>41</v>
      </c>
      <c r="F241" s="50">
        <v>1</v>
      </c>
      <c r="G241" s="16">
        <v>352.58</v>
      </c>
      <c r="H241" s="16">
        <v>167.51</v>
      </c>
      <c r="I241" s="16">
        <v>273.31</v>
      </c>
      <c r="J241" s="16">
        <f t="shared" si="26"/>
        <v>440.82</v>
      </c>
      <c r="K241" s="16">
        <f t="shared" si="34"/>
        <v>167.51</v>
      </c>
      <c r="L241" s="16">
        <f t="shared" si="35"/>
        <v>273.31</v>
      </c>
      <c r="M241" s="77">
        <f t="shared" si="29"/>
        <v>440.82</v>
      </c>
      <c r="O241" s="38"/>
      <c r="P241" s="56">
        <v>0</v>
      </c>
      <c r="R241" s="65">
        <v>1</v>
      </c>
      <c r="S241" s="66">
        <v>440.82</v>
      </c>
    </row>
    <row r="242" spans="1:19" s="6" customFormat="1" ht="27.6" x14ac:dyDescent="0.25">
      <c r="A242" s="13" t="s">
        <v>701</v>
      </c>
      <c r="B242" s="14" t="s">
        <v>702</v>
      </c>
      <c r="C242" s="13" t="s">
        <v>15</v>
      </c>
      <c r="D242" s="13" t="s">
        <v>703</v>
      </c>
      <c r="E242" s="15" t="s">
        <v>41</v>
      </c>
      <c r="F242" s="50">
        <v>2</v>
      </c>
      <c r="G242" s="16">
        <v>786.18</v>
      </c>
      <c r="H242" s="16">
        <v>373.52</v>
      </c>
      <c r="I242" s="16">
        <v>609.42999999999995</v>
      </c>
      <c r="J242" s="16">
        <f t="shared" si="26"/>
        <v>982.94999999999993</v>
      </c>
      <c r="K242" s="16">
        <f t="shared" si="34"/>
        <v>747.04</v>
      </c>
      <c r="L242" s="16">
        <f t="shared" si="35"/>
        <v>1218.8599999999999</v>
      </c>
      <c r="M242" s="77">
        <f t="shared" si="29"/>
        <v>1965.8999999999999</v>
      </c>
      <c r="O242" s="38"/>
      <c r="P242" s="56">
        <v>0</v>
      </c>
      <c r="R242" s="65">
        <v>2</v>
      </c>
      <c r="S242" s="66">
        <v>1965.8999999999999</v>
      </c>
    </row>
    <row r="243" spans="1:19" s="6" customFormat="1" ht="27.6" x14ac:dyDescent="0.25">
      <c r="A243" s="13" t="s">
        <v>704</v>
      </c>
      <c r="B243" s="14" t="s">
        <v>705</v>
      </c>
      <c r="C243" s="13" t="s">
        <v>29</v>
      </c>
      <c r="D243" s="13" t="s">
        <v>706</v>
      </c>
      <c r="E243" s="15" t="s">
        <v>604</v>
      </c>
      <c r="F243" s="50">
        <v>2</v>
      </c>
      <c r="G243" s="16">
        <v>3817.72</v>
      </c>
      <c r="H243" s="16">
        <v>1813.85</v>
      </c>
      <c r="I243" s="16">
        <v>2959.45</v>
      </c>
      <c r="J243" s="16">
        <f t="shared" si="26"/>
        <v>4773.2999999999993</v>
      </c>
      <c r="K243" s="16">
        <f t="shared" si="34"/>
        <v>3627.7</v>
      </c>
      <c r="L243" s="16">
        <f t="shared" si="35"/>
        <v>5918.9</v>
      </c>
      <c r="M243" s="77">
        <f t="shared" si="29"/>
        <v>9546.5999999999985</v>
      </c>
      <c r="O243" s="38"/>
      <c r="P243" s="56">
        <v>0</v>
      </c>
      <c r="R243" s="65">
        <v>2</v>
      </c>
      <c r="S243" s="66">
        <v>9546.5999999999985</v>
      </c>
    </row>
    <row r="244" spans="1:19" s="6" customFormat="1" ht="27.6" x14ac:dyDescent="0.25">
      <c r="A244" s="13" t="s">
        <v>707</v>
      </c>
      <c r="B244" s="14" t="s">
        <v>705</v>
      </c>
      <c r="C244" s="13" t="s">
        <v>29</v>
      </c>
      <c r="D244" s="13" t="s">
        <v>706</v>
      </c>
      <c r="E244" s="15" t="s">
        <v>604</v>
      </c>
      <c r="F244" s="50">
        <v>1</v>
      </c>
      <c r="G244" s="16">
        <v>3817.72</v>
      </c>
      <c r="H244" s="16">
        <v>1813.85</v>
      </c>
      <c r="I244" s="16">
        <v>2959.45</v>
      </c>
      <c r="J244" s="16">
        <f t="shared" si="26"/>
        <v>4773.2999999999993</v>
      </c>
      <c r="K244" s="16">
        <f t="shared" si="34"/>
        <v>1813.85</v>
      </c>
      <c r="L244" s="16">
        <f t="shared" si="35"/>
        <v>2959.45</v>
      </c>
      <c r="M244" s="77">
        <f t="shared" si="29"/>
        <v>4773.2999999999993</v>
      </c>
      <c r="O244" s="38"/>
      <c r="P244" s="56">
        <v>0</v>
      </c>
      <c r="R244" s="65">
        <v>1</v>
      </c>
      <c r="S244" s="66">
        <v>4773.2999999999993</v>
      </c>
    </row>
    <row r="245" spans="1:19" s="6" customFormat="1" ht="27.6" x14ac:dyDescent="0.25">
      <c r="A245" s="13" t="s">
        <v>708</v>
      </c>
      <c r="B245" s="14" t="s">
        <v>709</v>
      </c>
      <c r="C245" s="13" t="s">
        <v>29</v>
      </c>
      <c r="D245" s="13" t="s">
        <v>710</v>
      </c>
      <c r="E245" s="15" t="s">
        <v>604</v>
      </c>
      <c r="F245" s="50">
        <v>1</v>
      </c>
      <c r="G245" s="16">
        <v>834.51</v>
      </c>
      <c r="H245" s="16">
        <v>396.49</v>
      </c>
      <c r="I245" s="16">
        <v>646.9</v>
      </c>
      <c r="J245" s="16">
        <f t="shared" si="26"/>
        <v>1043.3899999999999</v>
      </c>
      <c r="K245" s="16">
        <f t="shared" si="34"/>
        <v>396.49</v>
      </c>
      <c r="L245" s="16">
        <f t="shared" si="35"/>
        <v>646.9</v>
      </c>
      <c r="M245" s="77">
        <f t="shared" si="29"/>
        <v>1043.3899999999999</v>
      </c>
      <c r="O245" s="38"/>
      <c r="P245" s="56">
        <v>0</v>
      </c>
      <c r="R245" s="65">
        <v>1</v>
      </c>
      <c r="S245" s="66">
        <v>1043.3899999999999</v>
      </c>
    </row>
    <row r="246" spans="1:19" s="6" customFormat="1" ht="27.6" x14ac:dyDescent="0.25">
      <c r="A246" s="13" t="s">
        <v>711</v>
      </c>
      <c r="B246" s="14" t="s">
        <v>712</v>
      </c>
      <c r="C246" s="13" t="s">
        <v>15</v>
      </c>
      <c r="D246" s="13" t="s">
        <v>713</v>
      </c>
      <c r="E246" s="15" t="s">
        <v>41</v>
      </c>
      <c r="F246" s="50">
        <v>1</v>
      </c>
      <c r="G246" s="16">
        <v>849.35</v>
      </c>
      <c r="H246" s="16">
        <v>403.54</v>
      </c>
      <c r="I246" s="16">
        <v>658.41</v>
      </c>
      <c r="J246" s="16">
        <f t="shared" si="26"/>
        <v>1061.95</v>
      </c>
      <c r="K246" s="16">
        <f t="shared" si="34"/>
        <v>403.54</v>
      </c>
      <c r="L246" s="16">
        <f t="shared" si="35"/>
        <v>658.41</v>
      </c>
      <c r="M246" s="77">
        <f t="shared" si="29"/>
        <v>1061.95</v>
      </c>
      <c r="O246" s="38"/>
      <c r="P246" s="56">
        <v>0</v>
      </c>
      <c r="R246" s="65">
        <v>1</v>
      </c>
      <c r="S246" s="66">
        <v>1061.95</v>
      </c>
    </row>
    <row r="247" spans="1:19" s="6" customFormat="1" ht="27.6" x14ac:dyDescent="0.25">
      <c r="A247" s="13" t="s">
        <v>714</v>
      </c>
      <c r="B247" s="14" t="s">
        <v>715</v>
      </c>
      <c r="C247" s="13" t="s">
        <v>54</v>
      </c>
      <c r="D247" s="13" t="s">
        <v>716</v>
      </c>
      <c r="E247" s="15" t="s">
        <v>34</v>
      </c>
      <c r="F247" s="50">
        <v>6.3</v>
      </c>
      <c r="G247" s="16">
        <v>265.97000000000003</v>
      </c>
      <c r="H247" s="16">
        <v>126.36</v>
      </c>
      <c r="I247" s="16">
        <v>206.17</v>
      </c>
      <c r="J247" s="16">
        <f t="shared" si="26"/>
        <v>332.53</v>
      </c>
      <c r="K247" s="16">
        <f t="shared" si="34"/>
        <v>796.06799999999998</v>
      </c>
      <c r="L247" s="16">
        <f t="shared" si="35"/>
        <v>1298.8709999999999</v>
      </c>
      <c r="M247" s="77">
        <f t="shared" si="29"/>
        <v>2094.9389999999999</v>
      </c>
      <c r="O247" s="38"/>
      <c r="P247" s="56">
        <v>0</v>
      </c>
      <c r="R247" s="65">
        <v>6.3</v>
      </c>
      <c r="S247" s="66">
        <v>2094.9389999999999</v>
      </c>
    </row>
    <row r="248" spans="1:19" s="6" customFormat="1" ht="41.4" x14ac:dyDescent="0.25">
      <c r="A248" s="13" t="s">
        <v>717</v>
      </c>
      <c r="B248" s="14" t="s">
        <v>718</v>
      </c>
      <c r="C248" s="13" t="s">
        <v>15</v>
      </c>
      <c r="D248" s="13" t="s">
        <v>719</v>
      </c>
      <c r="E248" s="15" t="s">
        <v>34</v>
      </c>
      <c r="F248" s="50">
        <v>8</v>
      </c>
      <c r="G248" s="16">
        <v>47.96</v>
      </c>
      <c r="H248" s="16">
        <v>22.79</v>
      </c>
      <c r="I248" s="16">
        <v>37.18</v>
      </c>
      <c r="J248" s="16">
        <f t="shared" si="26"/>
        <v>59.97</v>
      </c>
      <c r="K248" s="16">
        <f t="shared" si="34"/>
        <v>182.32</v>
      </c>
      <c r="L248" s="16">
        <f t="shared" si="35"/>
        <v>297.44</v>
      </c>
      <c r="M248" s="77">
        <f t="shared" si="29"/>
        <v>479.76</v>
      </c>
      <c r="O248" s="38"/>
      <c r="P248" s="56">
        <v>0</v>
      </c>
      <c r="R248" s="65">
        <v>8</v>
      </c>
      <c r="S248" s="66">
        <v>479.76</v>
      </c>
    </row>
    <row r="249" spans="1:19" s="6" customFormat="1" ht="41.4" x14ac:dyDescent="0.25">
      <c r="A249" s="13" t="s">
        <v>720</v>
      </c>
      <c r="B249" s="14" t="s">
        <v>721</v>
      </c>
      <c r="C249" s="13" t="s">
        <v>15</v>
      </c>
      <c r="D249" s="13" t="s">
        <v>722</v>
      </c>
      <c r="E249" s="15" t="s">
        <v>34</v>
      </c>
      <c r="F249" s="50">
        <v>24</v>
      </c>
      <c r="G249" s="16">
        <v>22.7</v>
      </c>
      <c r="H249" s="16">
        <v>10.78</v>
      </c>
      <c r="I249" s="16">
        <v>17.600000000000001</v>
      </c>
      <c r="J249" s="16">
        <f t="shared" si="26"/>
        <v>28.380000000000003</v>
      </c>
      <c r="K249" s="16">
        <f t="shared" si="34"/>
        <v>258.71999999999997</v>
      </c>
      <c r="L249" s="16">
        <f t="shared" si="35"/>
        <v>422.40000000000003</v>
      </c>
      <c r="M249" s="77">
        <f t="shared" si="29"/>
        <v>681.12</v>
      </c>
      <c r="O249" s="38"/>
      <c r="P249" s="56">
        <v>0</v>
      </c>
      <c r="R249" s="65">
        <v>24</v>
      </c>
      <c r="S249" s="66">
        <v>681.12</v>
      </c>
    </row>
    <row r="250" spans="1:19" s="6" customFormat="1" ht="41.4" x14ac:dyDescent="0.25">
      <c r="A250" s="13" t="s">
        <v>723</v>
      </c>
      <c r="B250" s="14" t="s">
        <v>724</v>
      </c>
      <c r="C250" s="13" t="s">
        <v>15</v>
      </c>
      <c r="D250" s="13" t="s">
        <v>725</v>
      </c>
      <c r="E250" s="15" t="s">
        <v>34</v>
      </c>
      <c r="F250" s="50">
        <v>16</v>
      </c>
      <c r="G250" s="16">
        <v>41.67</v>
      </c>
      <c r="H250" s="16">
        <v>19.8</v>
      </c>
      <c r="I250" s="16">
        <v>32.31</v>
      </c>
      <c r="J250" s="16">
        <f t="shared" si="26"/>
        <v>52.11</v>
      </c>
      <c r="K250" s="16">
        <f t="shared" si="34"/>
        <v>316.8</v>
      </c>
      <c r="L250" s="16">
        <f t="shared" si="35"/>
        <v>516.96</v>
      </c>
      <c r="M250" s="77">
        <f t="shared" si="29"/>
        <v>833.76</v>
      </c>
      <c r="O250" s="38"/>
      <c r="P250" s="56">
        <v>0</v>
      </c>
      <c r="R250" s="65">
        <v>16</v>
      </c>
      <c r="S250" s="66">
        <v>833.76</v>
      </c>
    </row>
    <row r="251" spans="1:19" s="6" customFormat="1" x14ac:dyDescent="0.25">
      <c r="A251" s="13" t="s">
        <v>726</v>
      </c>
      <c r="B251" s="14" t="s">
        <v>727</v>
      </c>
      <c r="C251" s="13" t="s">
        <v>29</v>
      </c>
      <c r="D251" s="13" t="s">
        <v>728</v>
      </c>
      <c r="E251" s="15" t="s">
        <v>250</v>
      </c>
      <c r="F251" s="50">
        <v>24</v>
      </c>
      <c r="G251" s="16">
        <v>9</v>
      </c>
      <c r="H251" s="16">
        <v>4.2699999999999996</v>
      </c>
      <c r="I251" s="16">
        <v>6.97</v>
      </c>
      <c r="J251" s="16">
        <f t="shared" si="26"/>
        <v>11.239999999999998</v>
      </c>
      <c r="K251" s="16">
        <f t="shared" si="34"/>
        <v>102.47999999999999</v>
      </c>
      <c r="L251" s="16">
        <f t="shared" si="35"/>
        <v>167.28</v>
      </c>
      <c r="M251" s="77">
        <f t="shared" si="29"/>
        <v>269.76</v>
      </c>
      <c r="O251" s="38"/>
      <c r="P251" s="56">
        <v>0</v>
      </c>
      <c r="R251" s="65">
        <v>24</v>
      </c>
      <c r="S251" s="66">
        <v>269.76</v>
      </c>
    </row>
    <row r="252" spans="1:19" s="6" customFormat="1" x14ac:dyDescent="0.25">
      <c r="A252" s="17" t="s">
        <v>729</v>
      </c>
      <c r="B252" s="18" t="s">
        <v>730</v>
      </c>
      <c r="C252" s="17" t="s">
        <v>15</v>
      </c>
      <c r="D252" s="17" t="s">
        <v>731</v>
      </c>
      <c r="E252" s="19" t="s">
        <v>34</v>
      </c>
      <c r="F252" s="51">
        <v>105</v>
      </c>
      <c r="G252" s="20">
        <v>2.23</v>
      </c>
      <c r="H252" s="20">
        <v>1.06</v>
      </c>
      <c r="I252" s="20">
        <v>1.73</v>
      </c>
      <c r="J252" s="20">
        <f t="shared" si="26"/>
        <v>2.79</v>
      </c>
      <c r="K252" s="20">
        <f t="shared" si="34"/>
        <v>111.30000000000001</v>
      </c>
      <c r="L252" s="20">
        <f t="shared" si="35"/>
        <v>181.65</v>
      </c>
      <c r="M252" s="78">
        <f t="shared" si="29"/>
        <v>292.95000000000005</v>
      </c>
      <c r="O252" s="39"/>
      <c r="P252" s="57">
        <v>0</v>
      </c>
      <c r="R252" s="67">
        <v>105</v>
      </c>
      <c r="S252" s="68">
        <v>292.95000000000005</v>
      </c>
    </row>
    <row r="253" spans="1:19" s="6" customFormat="1" ht="27.6" x14ac:dyDescent="0.25">
      <c r="A253" s="13" t="s">
        <v>732</v>
      </c>
      <c r="B253" s="14" t="s">
        <v>733</v>
      </c>
      <c r="C253" s="13" t="s">
        <v>15</v>
      </c>
      <c r="D253" s="13" t="s">
        <v>734</v>
      </c>
      <c r="E253" s="15" t="s">
        <v>41</v>
      </c>
      <c r="F253" s="50">
        <v>2</v>
      </c>
      <c r="G253" s="16">
        <v>190.02</v>
      </c>
      <c r="H253" s="16">
        <v>90.28</v>
      </c>
      <c r="I253" s="16">
        <v>147.30000000000001</v>
      </c>
      <c r="J253" s="16">
        <f t="shared" si="26"/>
        <v>237.58</v>
      </c>
      <c r="K253" s="16">
        <f t="shared" si="34"/>
        <v>180.56</v>
      </c>
      <c r="L253" s="16">
        <f t="shared" si="35"/>
        <v>294.60000000000002</v>
      </c>
      <c r="M253" s="77">
        <f t="shared" si="29"/>
        <v>475.16</v>
      </c>
      <c r="O253" s="38"/>
      <c r="P253" s="56">
        <v>0</v>
      </c>
      <c r="R253" s="65">
        <v>2</v>
      </c>
      <c r="S253" s="66">
        <v>475.16</v>
      </c>
    </row>
    <row r="254" spans="1:19" s="6" customFormat="1" ht="27.6" x14ac:dyDescent="0.25">
      <c r="A254" s="13" t="s">
        <v>735</v>
      </c>
      <c r="B254" s="14" t="s">
        <v>736</v>
      </c>
      <c r="C254" s="13" t="s">
        <v>15</v>
      </c>
      <c r="D254" s="13" t="s">
        <v>737</v>
      </c>
      <c r="E254" s="15" t="s">
        <v>41</v>
      </c>
      <c r="F254" s="50">
        <v>5</v>
      </c>
      <c r="G254" s="16">
        <v>169.31</v>
      </c>
      <c r="H254" s="16">
        <v>80.44</v>
      </c>
      <c r="I254" s="16">
        <v>131.25</v>
      </c>
      <c r="J254" s="16">
        <f t="shared" si="26"/>
        <v>211.69</v>
      </c>
      <c r="K254" s="16">
        <f t="shared" si="34"/>
        <v>402.2</v>
      </c>
      <c r="L254" s="16">
        <f t="shared" si="35"/>
        <v>656.25</v>
      </c>
      <c r="M254" s="77">
        <f t="shared" si="29"/>
        <v>1058.45</v>
      </c>
      <c r="O254" s="38"/>
      <c r="P254" s="56">
        <v>0</v>
      </c>
      <c r="R254" s="65">
        <v>5</v>
      </c>
      <c r="S254" s="66">
        <v>1058.45</v>
      </c>
    </row>
    <row r="255" spans="1:19" s="6" customFormat="1" ht="27.6" x14ac:dyDescent="0.25">
      <c r="A255" s="13" t="s">
        <v>738</v>
      </c>
      <c r="B255" s="14" t="s">
        <v>739</v>
      </c>
      <c r="C255" s="13" t="s">
        <v>29</v>
      </c>
      <c r="D255" s="13" t="s">
        <v>740</v>
      </c>
      <c r="E255" s="15" t="s">
        <v>604</v>
      </c>
      <c r="F255" s="50">
        <v>1</v>
      </c>
      <c r="G255" s="16">
        <v>715.79</v>
      </c>
      <c r="H255" s="16">
        <v>340.08</v>
      </c>
      <c r="I255" s="16">
        <v>554.87</v>
      </c>
      <c r="J255" s="16">
        <f t="shared" si="26"/>
        <v>894.95</v>
      </c>
      <c r="K255" s="16">
        <f t="shared" si="34"/>
        <v>340.08</v>
      </c>
      <c r="L255" s="16">
        <f t="shared" si="35"/>
        <v>554.87</v>
      </c>
      <c r="M255" s="77">
        <f t="shared" si="29"/>
        <v>894.95</v>
      </c>
      <c r="O255" s="38"/>
      <c r="P255" s="56">
        <v>0</v>
      </c>
      <c r="R255" s="65">
        <v>1</v>
      </c>
      <c r="S255" s="66">
        <v>894.95</v>
      </c>
    </row>
    <row r="256" spans="1:19" s="6" customFormat="1" ht="27.6" x14ac:dyDescent="0.25">
      <c r="A256" s="13" t="s">
        <v>741</v>
      </c>
      <c r="B256" s="14" t="s">
        <v>742</v>
      </c>
      <c r="C256" s="13" t="s">
        <v>54</v>
      </c>
      <c r="D256" s="13" t="s">
        <v>743</v>
      </c>
      <c r="E256" s="15" t="s">
        <v>56</v>
      </c>
      <c r="F256" s="50">
        <v>0.5</v>
      </c>
      <c r="G256" s="16">
        <v>60.01</v>
      </c>
      <c r="H256" s="16">
        <v>28.51</v>
      </c>
      <c r="I256" s="16">
        <v>46.52</v>
      </c>
      <c r="J256" s="16">
        <f t="shared" si="26"/>
        <v>75.03</v>
      </c>
      <c r="K256" s="16">
        <f t="shared" si="34"/>
        <v>14.255000000000001</v>
      </c>
      <c r="L256" s="16">
        <f t="shared" si="35"/>
        <v>23.26</v>
      </c>
      <c r="M256" s="77">
        <f t="shared" si="29"/>
        <v>37.515000000000001</v>
      </c>
      <c r="O256" s="38"/>
      <c r="P256" s="56">
        <v>0</v>
      </c>
      <c r="R256" s="65">
        <v>0.5</v>
      </c>
      <c r="S256" s="66">
        <v>37.515000000000001</v>
      </c>
    </row>
    <row r="257" spans="1:19" s="6" customFormat="1" ht="27.6" x14ac:dyDescent="0.25">
      <c r="A257" s="13" t="s">
        <v>744</v>
      </c>
      <c r="B257" s="14" t="s">
        <v>745</v>
      </c>
      <c r="C257" s="13" t="s">
        <v>15</v>
      </c>
      <c r="D257" s="13" t="s">
        <v>746</v>
      </c>
      <c r="E257" s="15" t="s">
        <v>41</v>
      </c>
      <c r="F257" s="50">
        <v>2</v>
      </c>
      <c r="G257" s="16">
        <v>329.18</v>
      </c>
      <c r="H257" s="16">
        <v>156.4</v>
      </c>
      <c r="I257" s="16">
        <v>255.17</v>
      </c>
      <c r="J257" s="16">
        <f t="shared" si="26"/>
        <v>411.57</v>
      </c>
      <c r="K257" s="16">
        <f t="shared" si="34"/>
        <v>312.8</v>
      </c>
      <c r="L257" s="16">
        <f t="shared" si="35"/>
        <v>510.34</v>
      </c>
      <c r="M257" s="77">
        <f t="shared" si="29"/>
        <v>823.14</v>
      </c>
      <c r="O257" s="38"/>
      <c r="P257" s="56">
        <v>0</v>
      </c>
      <c r="R257" s="65">
        <v>2</v>
      </c>
      <c r="S257" s="66">
        <v>823.14</v>
      </c>
    </row>
    <row r="258" spans="1:19" s="6" customFormat="1" x14ac:dyDescent="0.25">
      <c r="A258" s="13" t="s">
        <v>747</v>
      </c>
      <c r="B258" s="14" t="s">
        <v>748</v>
      </c>
      <c r="C258" s="13" t="s">
        <v>29</v>
      </c>
      <c r="D258" s="13" t="s">
        <v>749</v>
      </c>
      <c r="E258" s="15" t="s">
        <v>604</v>
      </c>
      <c r="F258" s="50">
        <v>3</v>
      </c>
      <c r="G258" s="16">
        <v>114.24</v>
      </c>
      <c r="H258" s="16">
        <v>54.28</v>
      </c>
      <c r="I258" s="16">
        <v>88.56</v>
      </c>
      <c r="J258" s="16">
        <f t="shared" si="26"/>
        <v>142.84</v>
      </c>
      <c r="K258" s="16">
        <f t="shared" si="34"/>
        <v>162.84</v>
      </c>
      <c r="L258" s="16">
        <f t="shared" si="35"/>
        <v>265.68</v>
      </c>
      <c r="M258" s="77">
        <f t="shared" si="29"/>
        <v>428.52</v>
      </c>
      <c r="O258" s="38"/>
      <c r="P258" s="56">
        <v>0</v>
      </c>
      <c r="R258" s="65">
        <v>3</v>
      </c>
      <c r="S258" s="66">
        <v>428.52</v>
      </c>
    </row>
    <row r="259" spans="1:19" s="6" customFormat="1" ht="27.6" x14ac:dyDescent="0.25">
      <c r="A259" s="13" t="s">
        <v>750</v>
      </c>
      <c r="B259" s="14" t="s">
        <v>751</v>
      </c>
      <c r="C259" s="13" t="s">
        <v>29</v>
      </c>
      <c r="D259" s="13" t="s">
        <v>752</v>
      </c>
      <c r="E259" s="15" t="s">
        <v>24</v>
      </c>
      <c r="F259" s="50">
        <v>4</v>
      </c>
      <c r="G259" s="16">
        <v>292.95</v>
      </c>
      <c r="H259" s="16">
        <v>139.18</v>
      </c>
      <c r="I259" s="16">
        <v>227.09</v>
      </c>
      <c r="J259" s="16">
        <f t="shared" si="26"/>
        <v>366.27</v>
      </c>
      <c r="K259" s="16">
        <f t="shared" si="34"/>
        <v>556.72</v>
      </c>
      <c r="L259" s="16">
        <f t="shared" si="35"/>
        <v>908.36</v>
      </c>
      <c r="M259" s="77">
        <f t="shared" si="29"/>
        <v>1465.08</v>
      </c>
      <c r="O259" s="38"/>
      <c r="P259" s="56">
        <v>0</v>
      </c>
      <c r="R259" s="65">
        <v>4</v>
      </c>
      <c r="S259" s="66">
        <v>1465.08</v>
      </c>
    </row>
    <row r="260" spans="1:19" s="6" customFormat="1" ht="27.6" x14ac:dyDescent="0.25">
      <c r="A260" s="13" t="s">
        <v>753</v>
      </c>
      <c r="B260" s="14" t="s">
        <v>754</v>
      </c>
      <c r="C260" s="13" t="s">
        <v>15</v>
      </c>
      <c r="D260" s="13" t="s">
        <v>755</v>
      </c>
      <c r="E260" s="15" t="s">
        <v>41</v>
      </c>
      <c r="F260" s="50">
        <v>5</v>
      </c>
      <c r="G260" s="16">
        <v>45.62</v>
      </c>
      <c r="H260" s="16">
        <v>21.67</v>
      </c>
      <c r="I260" s="16">
        <v>35.36</v>
      </c>
      <c r="J260" s="16">
        <f t="shared" si="26"/>
        <v>57.03</v>
      </c>
      <c r="K260" s="16">
        <f t="shared" si="34"/>
        <v>108.35000000000001</v>
      </c>
      <c r="L260" s="16">
        <f t="shared" si="35"/>
        <v>176.8</v>
      </c>
      <c r="M260" s="77">
        <f t="shared" si="29"/>
        <v>285.15000000000003</v>
      </c>
      <c r="O260" s="38"/>
      <c r="P260" s="56">
        <v>0</v>
      </c>
      <c r="R260" s="65">
        <v>5</v>
      </c>
      <c r="S260" s="66">
        <v>285.15000000000003</v>
      </c>
    </row>
    <row r="261" spans="1:19" s="6" customFormat="1" ht="41.4" x14ac:dyDescent="0.25">
      <c r="A261" s="13" t="s">
        <v>756</v>
      </c>
      <c r="B261" s="14" t="s">
        <v>757</v>
      </c>
      <c r="C261" s="13" t="s">
        <v>29</v>
      </c>
      <c r="D261" s="13" t="s">
        <v>758</v>
      </c>
      <c r="E261" s="15" t="s">
        <v>604</v>
      </c>
      <c r="F261" s="50">
        <v>5</v>
      </c>
      <c r="G261" s="16">
        <v>107.9</v>
      </c>
      <c r="H261" s="16">
        <v>51.26</v>
      </c>
      <c r="I261" s="16">
        <v>83.64</v>
      </c>
      <c r="J261" s="16">
        <f t="shared" si="26"/>
        <v>134.9</v>
      </c>
      <c r="K261" s="16">
        <f t="shared" si="34"/>
        <v>256.3</v>
      </c>
      <c r="L261" s="16">
        <f t="shared" si="35"/>
        <v>418.2</v>
      </c>
      <c r="M261" s="77">
        <f t="shared" si="29"/>
        <v>674.5</v>
      </c>
      <c r="O261" s="38"/>
      <c r="P261" s="56">
        <v>0</v>
      </c>
      <c r="R261" s="65">
        <v>5</v>
      </c>
      <c r="S261" s="66">
        <v>674.5</v>
      </c>
    </row>
    <row r="262" spans="1:19" s="6" customFormat="1" ht="27.6" x14ac:dyDescent="0.25">
      <c r="A262" s="13" t="s">
        <v>759</v>
      </c>
      <c r="B262" s="14" t="s">
        <v>760</v>
      </c>
      <c r="C262" s="13" t="s">
        <v>15</v>
      </c>
      <c r="D262" s="13" t="s">
        <v>761</v>
      </c>
      <c r="E262" s="15" t="s">
        <v>41</v>
      </c>
      <c r="F262" s="50">
        <v>1</v>
      </c>
      <c r="G262" s="16">
        <v>61.33</v>
      </c>
      <c r="H262" s="16">
        <v>29.14</v>
      </c>
      <c r="I262" s="16">
        <v>47.54</v>
      </c>
      <c r="J262" s="16">
        <f t="shared" si="26"/>
        <v>76.680000000000007</v>
      </c>
      <c r="K262" s="16">
        <f t="shared" si="34"/>
        <v>29.14</v>
      </c>
      <c r="L262" s="16">
        <f t="shared" si="35"/>
        <v>47.54</v>
      </c>
      <c r="M262" s="77">
        <f t="shared" si="29"/>
        <v>76.680000000000007</v>
      </c>
      <c r="O262" s="38"/>
      <c r="P262" s="56">
        <v>0</v>
      </c>
      <c r="R262" s="65">
        <v>1</v>
      </c>
      <c r="S262" s="66">
        <v>76.680000000000007</v>
      </c>
    </row>
    <row r="263" spans="1:19" s="6" customFormat="1" ht="27.6" x14ac:dyDescent="0.25">
      <c r="A263" s="13" t="s">
        <v>762</v>
      </c>
      <c r="B263" s="14" t="s">
        <v>763</v>
      </c>
      <c r="C263" s="13" t="s">
        <v>15</v>
      </c>
      <c r="D263" s="13" t="s">
        <v>764</v>
      </c>
      <c r="E263" s="15" t="s">
        <v>41</v>
      </c>
      <c r="F263" s="50">
        <v>1</v>
      </c>
      <c r="G263" s="16">
        <v>99.77</v>
      </c>
      <c r="H263" s="16">
        <v>47.4</v>
      </c>
      <c r="I263" s="16">
        <v>77.34</v>
      </c>
      <c r="J263" s="16">
        <f t="shared" ref="J263:J273" si="36">H263+I263</f>
        <v>124.74000000000001</v>
      </c>
      <c r="K263" s="16">
        <f t="shared" si="34"/>
        <v>47.4</v>
      </c>
      <c r="L263" s="16">
        <f t="shared" si="35"/>
        <v>77.34</v>
      </c>
      <c r="M263" s="77">
        <f t="shared" si="29"/>
        <v>124.74000000000001</v>
      </c>
      <c r="O263" s="38"/>
      <c r="P263" s="56">
        <v>0</v>
      </c>
      <c r="R263" s="65">
        <v>1</v>
      </c>
      <c r="S263" s="66">
        <v>124.74000000000001</v>
      </c>
    </row>
    <row r="264" spans="1:19" s="6" customFormat="1" x14ac:dyDescent="0.25">
      <c r="A264" s="13" t="s">
        <v>765</v>
      </c>
      <c r="B264" s="14" t="s">
        <v>766</v>
      </c>
      <c r="C264" s="13" t="s">
        <v>29</v>
      </c>
      <c r="D264" s="13" t="s">
        <v>767</v>
      </c>
      <c r="E264" s="15" t="s">
        <v>604</v>
      </c>
      <c r="F264" s="50">
        <v>2</v>
      </c>
      <c r="G264" s="16">
        <v>65.62</v>
      </c>
      <c r="H264" s="16">
        <v>31.18</v>
      </c>
      <c r="I264" s="16">
        <v>50.87</v>
      </c>
      <c r="J264" s="16">
        <f t="shared" si="36"/>
        <v>82.05</v>
      </c>
      <c r="K264" s="16">
        <f t="shared" si="34"/>
        <v>62.36</v>
      </c>
      <c r="L264" s="16">
        <f t="shared" si="35"/>
        <v>101.74</v>
      </c>
      <c r="M264" s="77">
        <f t="shared" ref="M264:M273" si="37">L264+K264</f>
        <v>164.1</v>
      </c>
      <c r="O264" s="38"/>
      <c r="P264" s="56">
        <v>0</v>
      </c>
      <c r="R264" s="65">
        <v>2</v>
      </c>
      <c r="S264" s="66">
        <v>164.1</v>
      </c>
    </row>
    <row r="265" spans="1:19" s="6" customFormat="1" x14ac:dyDescent="0.25">
      <c r="A265" s="13" t="s">
        <v>768</v>
      </c>
      <c r="B265" s="14" t="s">
        <v>769</v>
      </c>
      <c r="C265" s="13" t="s">
        <v>29</v>
      </c>
      <c r="D265" s="13" t="s">
        <v>770</v>
      </c>
      <c r="E265" s="15" t="s">
        <v>24</v>
      </c>
      <c r="F265" s="50">
        <v>2.2000000000000002</v>
      </c>
      <c r="G265" s="16">
        <v>383.9</v>
      </c>
      <c r="H265" s="16">
        <v>182.4</v>
      </c>
      <c r="I265" s="16">
        <v>297.58999999999997</v>
      </c>
      <c r="J265" s="16">
        <f t="shared" si="36"/>
        <v>479.99</v>
      </c>
      <c r="K265" s="16">
        <f t="shared" si="34"/>
        <v>401.28000000000003</v>
      </c>
      <c r="L265" s="16">
        <f t="shared" si="35"/>
        <v>654.69799999999998</v>
      </c>
      <c r="M265" s="77">
        <f t="shared" si="37"/>
        <v>1055.9780000000001</v>
      </c>
      <c r="O265" s="38"/>
      <c r="P265" s="56">
        <v>0</v>
      </c>
      <c r="R265" s="65">
        <v>2.2000000000000002</v>
      </c>
      <c r="S265" s="66">
        <v>1055.9780000000001</v>
      </c>
    </row>
    <row r="266" spans="1:19" s="6" customFormat="1" x14ac:dyDescent="0.25">
      <c r="A266" s="13" t="s">
        <v>771</v>
      </c>
      <c r="B266" s="14" t="s">
        <v>772</v>
      </c>
      <c r="C266" s="13" t="s">
        <v>29</v>
      </c>
      <c r="D266" s="13" t="s">
        <v>773</v>
      </c>
      <c r="E266" s="15" t="s">
        <v>24</v>
      </c>
      <c r="F266" s="50">
        <v>450</v>
      </c>
      <c r="G266" s="16">
        <v>2</v>
      </c>
      <c r="H266" s="16">
        <v>0.95</v>
      </c>
      <c r="I266" s="16">
        <v>1.55</v>
      </c>
      <c r="J266" s="16">
        <f t="shared" si="36"/>
        <v>2.5</v>
      </c>
      <c r="K266" s="16">
        <f t="shared" si="34"/>
        <v>427.5</v>
      </c>
      <c r="L266" s="16">
        <f t="shared" si="35"/>
        <v>697.5</v>
      </c>
      <c r="M266" s="77">
        <f t="shared" si="37"/>
        <v>1125</v>
      </c>
      <c r="O266" s="38"/>
      <c r="P266" s="56">
        <v>0</v>
      </c>
      <c r="R266" s="65">
        <v>450</v>
      </c>
      <c r="S266" s="66">
        <v>1125</v>
      </c>
    </row>
    <row r="267" spans="1:19" s="6" customFormat="1" x14ac:dyDescent="0.25">
      <c r="A267" s="17" t="s">
        <v>774</v>
      </c>
      <c r="B267" s="18" t="s">
        <v>775</v>
      </c>
      <c r="C267" s="17" t="s">
        <v>29</v>
      </c>
      <c r="D267" s="17" t="s">
        <v>776</v>
      </c>
      <c r="E267" s="19" t="s">
        <v>24</v>
      </c>
      <c r="F267" s="51">
        <v>2700</v>
      </c>
      <c r="G267" s="20">
        <v>0.84</v>
      </c>
      <c r="H267" s="20">
        <v>0.4</v>
      </c>
      <c r="I267" s="20">
        <v>0.65</v>
      </c>
      <c r="J267" s="20">
        <f t="shared" si="36"/>
        <v>1.05</v>
      </c>
      <c r="K267" s="20">
        <f t="shared" si="34"/>
        <v>1080</v>
      </c>
      <c r="L267" s="20">
        <f t="shared" si="35"/>
        <v>1755</v>
      </c>
      <c r="M267" s="78">
        <f t="shared" si="37"/>
        <v>2835</v>
      </c>
      <c r="O267" s="39"/>
      <c r="P267" s="57">
        <v>0</v>
      </c>
      <c r="R267" s="67">
        <v>2700</v>
      </c>
      <c r="S267" s="68">
        <v>2835</v>
      </c>
    </row>
    <row r="268" spans="1:19" s="6" customFormat="1" x14ac:dyDescent="0.25">
      <c r="A268" s="10" t="s">
        <v>777</v>
      </c>
      <c r="B268" s="10"/>
      <c r="C268" s="10"/>
      <c r="D268" s="10" t="s">
        <v>778</v>
      </c>
      <c r="E268" s="10"/>
      <c r="F268" s="49"/>
      <c r="G268" s="11"/>
      <c r="H268" s="10"/>
      <c r="I268" s="10"/>
      <c r="J268" s="10">
        <f t="shared" si="36"/>
        <v>0</v>
      </c>
      <c r="K268" s="12">
        <f>SUM(K269:K273)</f>
        <v>10528.8</v>
      </c>
      <c r="L268" s="12">
        <f>SUM(L269:L273)</f>
        <v>17178.61</v>
      </c>
      <c r="M268" s="76">
        <f t="shared" si="37"/>
        <v>27707.41</v>
      </c>
      <c r="O268" s="43"/>
      <c r="P268" s="55">
        <v>0</v>
      </c>
      <c r="R268" s="63"/>
      <c r="S268" s="64">
        <v>27707.41</v>
      </c>
    </row>
    <row r="269" spans="1:19" s="6" customFormat="1" ht="27.6" x14ac:dyDescent="0.25">
      <c r="A269" s="13" t="s">
        <v>779</v>
      </c>
      <c r="B269" s="14" t="s">
        <v>780</v>
      </c>
      <c r="C269" s="13" t="s">
        <v>15</v>
      </c>
      <c r="D269" s="13" t="s">
        <v>781</v>
      </c>
      <c r="E269" s="15" t="s">
        <v>41</v>
      </c>
      <c r="F269" s="50">
        <v>4</v>
      </c>
      <c r="G269" s="16">
        <v>3868.76</v>
      </c>
      <c r="H269" s="16">
        <v>1838.1</v>
      </c>
      <c r="I269" s="16">
        <v>2999.01</v>
      </c>
      <c r="J269" s="16">
        <f t="shared" si="36"/>
        <v>4837.1100000000006</v>
      </c>
      <c r="K269" s="16">
        <f>H269*F269</f>
        <v>7352.4</v>
      </c>
      <c r="L269" s="16">
        <f>I269*F269</f>
        <v>11996.04</v>
      </c>
      <c r="M269" s="77">
        <f t="shared" si="37"/>
        <v>19348.440000000002</v>
      </c>
      <c r="O269" s="38"/>
      <c r="P269" s="56">
        <v>0</v>
      </c>
      <c r="R269" s="65">
        <v>4</v>
      </c>
      <c r="S269" s="66">
        <v>19348.440000000002</v>
      </c>
    </row>
    <row r="270" spans="1:19" s="6" customFormat="1" ht="27.6" x14ac:dyDescent="0.25">
      <c r="A270" s="13" t="s">
        <v>782</v>
      </c>
      <c r="B270" s="14" t="s">
        <v>783</v>
      </c>
      <c r="C270" s="13" t="s">
        <v>15</v>
      </c>
      <c r="D270" s="13" t="s">
        <v>784</v>
      </c>
      <c r="E270" s="15" t="s">
        <v>41</v>
      </c>
      <c r="F270" s="50">
        <v>2</v>
      </c>
      <c r="G270" s="16">
        <v>1814.54</v>
      </c>
      <c r="H270" s="16">
        <v>862.11</v>
      </c>
      <c r="I270" s="16">
        <v>1406.61</v>
      </c>
      <c r="J270" s="16">
        <f t="shared" si="36"/>
        <v>2268.7199999999998</v>
      </c>
      <c r="K270" s="16">
        <f>H270*F270</f>
        <v>1724.22</v>
      </c>
      <c r="L270" s="16">
        <f>I270*F270</f>
        <v>2813.22</v>
      </c>
      <c r="M270" s="77">
        <f t="shared" si="37"/>
        <v>4537.4399999999996</v>
      </c>
      <c r="O270" s="38"/>
      <c r="P270" s="56">
        <v>0</v>
      </c>
      <c r="R270" s="65">
        <v>2</v>
      </c>
      <c r="S270" s="66">
        <v>4537.4399999999996</v>
      </c>
    </row>
    <row r="271" spans="1:19" s="6" customFormat="1" x14ac:dyDescent="0.25">
      <c r="A271" s="17" t="s">
        <v>785</v>
      </c>
      <c r="B271" s="18" t="s">
        <v>786</v>
      </c>
      <c r="C271" s="17" t="s">
        <v>54</v>
      </c>
      <c r="D271" s="17" t="s">
        <v>787</v>
      </c>
      <c r="E271" s="19" t="s">
        <v>41</v>
      </c>
      <c r="F271" s="51">
        <v>1</v>
      </c>
      <c r="G271" s="20">
        <v>1066.6500000000001</v>
      </c>
      <c r="H271" s="20">
        <v>506.78</v>
      </c>
      <c r="I271" s="20">
        <v>826.85</v>
      </c>
      <c r="J271" s="20">
        <f t="shared" si="36"/>
        <v>1333.63</v>
      </c>
      <c r="K271" s="20">
        <f>H271*F271</f>
        <v>506.78</v>
      </c>
      <c r="L271" s="20">
        <f>I271*F271</f>
        <v>826.85</v>
      </c>
      <c r="M271" s="78">
        <f t="shared" si="37"/>
        <v>1333.63</v>
      </c>
      <c r="O271" s="39"/>
      <c r="P271" s="57">
        <v>0</v>
      </c>
      <c r="R271" s="67">
        <v>1</v>
      </c>
      <c r="S271" s="68">
        <v>1333.63</v>
      </c>
    </row>
    <row r="272" spans="1:19" s="6" customFormat="1" x14ac:dyDescent="0.25">
      <c r="A272" s="17" t="s">
        <v>788</v>
      </c>
      <c r="B272" s="18" t="s">
        <v>789</v>
      </c>
      <c r="C272" s="17" t="s">
        <v>54</v>
      </c>
      <c r="D272" s="17" t="s">
        <v>790</v>
      </c>
      <c r="E272" s="19" t="s">
        <v>41</v>
      </c>
      <c r="F272" s="51">
        <v>1</v>
      </c>
      <c r="G272" s="20">
        <v>434.4</v>
      </c>
      <c r="H272" s="20">
        <v>206.39</v>
      </c>
      <c r="I272" s="20">
        <v>336.74</v>
      </c>
      <c r="J272" s="20">
        <f t="shared" si="36"/>
        <v>543.13</v>
      </c>
      <c r="K272" s="20">
        <f>H272*F272</f>
        <v>206.39</v>
      </c>
      <c r="L272" s="20">
        <f>I272*F272</f>
        <v>336.74</v>
      </c>
      <c r="M272" s="78">
        <f t="shared" si="37"/>
        <v>543.13</v>
      </c>
      <c r="O272" s="39"/>
      <c r="P272" s="57">
        <v>0</v>
      </c>
      <c r="R272" s="67">
        <v>1</v>
      </c>
      <c r="S272" s="68">
        <v>543.13</v>
      </c>
    </row>
    <row r="273" spans="1:19" s="6" customFormat="1" x14ac:dyDescent="0.25">
      <c r="A273" s="21" t="s">
        <v>791</v>
      </c>
      <c r="B273" s="22" t="s">
        <v>792</v>
      </c>
      <c r="C273" s="21" t="s">
        <v>54</v>
      </c>
      <c r="D273" s="21" t="s">
        <v>793</v>
      </c>
      <c r="E273" s="23" t="s">
        <v>41</v>
      </c>
      <c r="F273" s="52">
        <v>1</v>
      </c>
      <c r="G273" s="24">
        <v>1555.45</v>
      </c>
      <c r="H273" s="24">
        <v>739.01</v>
      </c>
      <c r="I273" s="24">
        <v>1205.76</v>
      </c>
      <c r="J273" s="24">
        <f t="shared" si="36"/>
        <v>1944.77</v>
      </c>
      <c r="K273" s="24">
        <f>H273*F273</f>
        <v>739.01</v>
      </c>
      <c r="L273" s="24">
        <f>I273*F273</f>
        <v>1205.76</v>
      </c>
      <c r="M273" s="79">
        <f t="shared" si="37"/>
        <v>1944.77</v>
      </c>
      <c r="O273" s="40"/>
      <c r="P273" s="58">
        <v>0</v>
      </c>
      <c r="R273" s="69">
        <v>1</v>
      </c>
      <c r="S273" s="70">
        <v>1944.77</v>
      </c>
    </row>
    <row r="274" spans="1:19" s="88" customFormat="1" ht="17.399999999999999" customHeight="1" x14ac:dyDescent="0.25">
      <c r="A274" s="83"/>
      <c r="B274" s="83"/>
      <c r="C274" s="83"/>
      <c r="D274" s="83"/>
      <c r="E274" s="83"/>
      <c r="F274" s="84"/>
      <c r="G274" s="83"/>
      <c r="H274" s="83"/>
      <c r="I274" s="83"/>
      <c r="J274" s="85" t="s">
        <v>815</v>
      </c>
      <c r="K274" s="86">
        <f t="shared" ref="K274:L274" si="38">K6+K10+K20+K25+K41+K56+K60+K106+K118+K129+K164+K175+K185+K198+K207+K224+K233+K268</f>
        <v>370112.78709374997</v>
      </c>
      <c r="L274" s="86">
        <f t="shared" si="38"/>
        <v>603887.21323124995</v>
      </c>
      <c r="M274" s="87">
        <f>M6+M10+M20+M25+M41+M56+M60+M106+M118+M129+M164+M175+M185+M198+M207+M224+M233+M268</f>
        <v>974000.00032500003</v>
      </c>
      <c r="O274" s="89"/>
      <c r="P274" s="90">
        <v>57787.420700000002</v>
      </c>
      <c r="R274" s="91"/>
      <c r="S274" s="92">
        <v>916212.5796249999</v>
      </c>
    </row>
    <row r="275" spans="1:19" ht="25.8" customHeight="1" x14ac:dyDescent="0.25">
      <c r="A275" s="9"/>
      <c r="B275" s="9"/>
      <c r="C275" s="9"/>
      <c r="D275" s="3" t="s">
        <v>820</v>
      </c>
      <c r="L275" s="25"/>
      <c r="M275" s="31"/>
      <c r="P275" s="34"/>
      <c r="S275" s="59"/>
    </row>
    <row r="276" spans="1:19" x14ac:dyDescent="0.25">
      <c r="A276" s="9"/>
      <c r="B276" s="9"/>
      <c r="C276" s="9"/>
      <c r="G276" s="27"/>
      <c r="H276" s="27"/>
      <c r="I276" s="27"/>
      <c r="J276" s="9"/>
      <c r="L276" s="25"/>
      <c r="M276" s="31"/>
      <c r="P276" s="34"/>
      <c r="S276" s="59"/>
    </row>
    <row r="277" spans="1:19" x14ac:dyDescent="0.25">
      <c r="A277" s="9"/>
      <c r="B277" s="9"/>
      <c r="C277" s="9"/>
      <c r="D277" s="28"/>
      <c r="E277" s="26" t="s">
        <v>810</v>
      </c>
      <c r="G277" s="27"/>
      <c r="H277" s="27"/>
      <c r="I277" s="27"/>
      <c r="J277" s="9"/>
      <c r="L277" s="25"/>
      <c r="M277" s="31"/>
      <c r="P277" s="34"/>
      <c r="S277" s="59"/>
    </row>
    <row r="278" spans="1:19" x14ac:dyDescent="0.25">
      <c r="A278" s="29"/>
      <c r="B278" s="8"/>
      <c r="C278" s="8"/>
      <c r="D278" s="8"/>
      <c r="E278" s="26" t="s">
        <v>811</v>
      </c>
      <c r="F278" s="46"/>
      <c r="G278" s="8"/>
      <c r="H278" s="8"/>
      <c r="I278" s="8"/>
      <c r="J278" s="8"/>
      <c r="K278" s="8"/>
      <c r="L278" s="8"/>
      <c r="M278" s="46"/>
      <c r="O278" s="37"/>
      <c r="P278" s="37"/>
      <c r="R278" s="71"/>
      <c r="S278" s="71"/>
    </row>
    <row r="279" spans="1:19" x14ac:dyDescent="0.25">
      <c r="A279" s="30"/>
    </row>
    <row r="280" spans="1:19" x14ac:dyDescent="0.25">
      <c r="A280" s="29"/>
      <c r="B280" s="8"/>
      <c r="C280" s="8"/>
      <c r="D280" s="8"/>
      <c r="E280" s="8"/>
      <c r="F280" s="46"/>
      <c r="G280" s="8"/>
      <c r="H280" s="8"/>
      <c r="I280" s="8"/>
      <c r="J280" s="8"/>
      <c r="K280" s="8"/>
      <c r="L280" s="8"/>
      <c r="M280" s="46"/>
      <c r="O280" s="37"/>
      <c r="P280" s="37"/>
      <c r="R280" s="71"/>
      <c r="S280" s="71"/>
    </row>
    <row r="281" spans="1:19" x14ac:dyDescent="0.25">
      <c r="A281" s="30"/>
    </row>
    <row r="288" spans="1:19" x14ac:dyDescent="0.25">
      <c r="R288" s="74"/>
    </row>
    <row r="289" spans="18:18" x14ac:dyDescent="0.25">
      <c r="R289" s="75"/>
    </row>
  </sheetData>
  <mergeCells count="11">
    <mergeCell ref="D1:L1"/>
    <mergeCell ref="F3:M3"/>
    <mergeCell ref="O3:P4"/>
    <mergeCell ref="R3:S4"/>
    <mergeCell ref="K4:M4"/>
    <mergeCell ref="H4:J4"/>
    <mergeCell ref="A4:A5"/>
    <mergeCell ref="B4:B5"/>
    <mergeCell ref="C4:C5"/>
    <mergeCell ref="D4:D5"/>
    <mergeCell ref="E4:E5"/>
  </mergeCells>
  <phoneticPr fontId="3" type="noConversion"/>
  <pageMargins left="0.9055118110236221" right="0.51181102362204722" top="0.98425196850393704" bottom="0.98425196850393704" header="0.51181102362204722" footer="0.51181102362204722"/>
  <pageSetup paperSize="8" scale="91" fitToHeight="0" orientation="landscape" r:id="rId1"/>
  <headerFooter>
    <oddHeader>&amp;L &amp;C &amp;R</oddHeader>
    <oddFooter>&amp;L &amp;C 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6"/>
  <sheetViews>
    <sheetView showOutlineSymbols="0" showWhiteSpace="0" workbookViewId="0">
      <selection activeCell="A2" sqref="A2:G2"/>
    </sheetView>
  </sheetViews>
  <sheetFormatPr defaultRowHeight="14.4" x14ac:dyDescent="0.3"/>
  <cols>
    <col min="1" max="1" width="4.59765625" style="1" customWidth="1"/>
    <col min="2" max="2" width="31.09765625" style="1" customWidth="1"/>
    <col min="3" max="3" width="10.8984375" style="1" customWidth="1"/>
    <col min="4" max="12" width="10.59765625" style="1" customWidth="1"/>
    <col min="13" max="13" width="14.19921875" style="1" customWidth="1"/>
    <col min="14" max="29" width="12" style="1" bestFit="1" customWidth="1"/>
    <col min="30" max="16384" width="8.796875" style="1"/>
  </cols>
  <sheetData>
    <row r="1" spans="1:25" s="132" customFormat="1" ht="27.6" customHeight="1" x14ac:dyDescent="0.3">
      <c r="A1" s="149"/>
      <c r="B1" s="149"/>
      <c r="C1" s="150" t="str">
        <f>'REMANESCENTE DE OBRA'!D1</f>
        <v>Obra: REFORMA E AMPLIAÇÃO DO REFEITÓRIO CAMPUS JAGUARI</v>
      </c>
      <c r="D1" s="150"/>
      <c r="E1" s="150"/>
      <c r="F1" s="150"/>
      <c r="G1" s="150"/>
      <c r="H1" s="150"/>
      <c r="I1" s="150"/>
    </row>
    <row r="2" spans="1:25" s="132" customFormat="1" ht="16.2" thickBot="1" x14ac:dyDescent="0.35">
      <c r="A2" s="151" t="s">
        <v>821</v>
      </c>
      <c r="B2" s="152"/>
      <c r="C2" s="152"/>
      <c r="D2" s="152"/>
      <c r="E2" s="152"/>
      <c r="F2" s="152"/>
      <c r="G2" s="152"/>
      <c r="H2" s="133"/>
      <c r="I2" s="133"/>
      <c r="J2" s="133"/>
      <c r="K2" s="133"/>
      <c r="L2" s="133"/>
    </row>
    <row r="3" spans="1:25" ht="25.8" customHeight="1" x14ac:dyDescent="0.3">
      <c r="A3" s="93" t="s">
        <v>0</v>
      </c>
      <c r="B3" s="94" t="s">
        <v>3</v>
      </c>
      <c r="C3" s="95" t="s">
        <v>794</v>
      </c>
      <c r="D3" s="95" t="s">
        <v>795</v>
      </c>
      <c r="E3" s="95" t="s">
        <v>796</v>
      </c>
      <c r="F3" s="95" t="s">
        <v>797</v>
      </c>
      <c r="G3" s="95" t="s">
        <v>798</v>
      </c>
      <c r="H3" s="95" t="s">
        <v>799</v>
      </c>
      <c r="I3" s="95" t="s">
        <v>800</v>
      </c>
      <c r="J3" s="95" t="s">
        <v>801</v>
      </c>
      <c r="K3" s="95" t="s">
        <v>802</v>
      </c>
      <c r="L3" s="96" t="s">
        <v>803</v>
      </c>
    </row>
    <row r="4" spans="1:25" ht="15" thickBot="1" x14ac:dyDescent="0.35">
      <c r="A4" s="100" t="s">
        <v>11</v>
      </c>
      <c r="B4" s="101" t="s">
        <v>12</v>
      </c>
      <c r="C4" s="102">
        <f>'REMANESCENTE DE OBRA'!S6</f>
        <v>42005.64</v>
      </c>
      <c r="D4" s="103">
        <v>0.03</v>
      </c>
      <c r="E4" s="103">
        <v>0.11</v>
      </c>
      <c r="F4" s="103">
        <v>0.13</v>
      </c>
      <c r="G4" s="103">
        <v>0.15</v>
      </c>
      <c r="H4" s="103">
        <v>0.12</v>
      </c>
      <c r="I4" s="103">
        <v>7.0000000000000007E-2</v>
      </c>
      <c r="J4" s="103">
        <v>0.11</v>
      </c>
      <c r="K4" s="103">
        <v>0.12</v>
      </c>
      <c r="L4" s="104">
        <v>0.16</v>
      </c>
      <c r="M4" s="97">
        <f t="shared" ref="M4:M37" si="0">SUM(D4:L4)</f>
        <v>1</v>
      </c>
      <c r="Y4" s="2"/>
    </row>
    <row r="5" spans="1:25" ht="15.6" thickTop="1" thickBot="1" x14ac:dyDescent="0.35">
      <c r="A5" s="100"/>
      <c r="B5" s="101"/>
      <c r="C5" s="102"/>
      <c r="D5" s="105">
        <f>D4*$C4</f>
        <v>1260.1692</v>
      </c>
      <c r="E5" s="105">
        <f t="shared" ref="E5:L5" si="1">E4*$C4</f>
        <v>4620.6203999999998</v>
      </c>
      <c r="F5" s="105">
        <f t="shared" si="1"/>
        <v>5460.7331999999997</v>
      </c>
      <c r="G5" s="105">
        <f t="shared" si="1"/>
        <v>6300.8459999999995</v>
      </c>
      <c r="H5" s="105">
        <f t="shared" si="1"/>
        <v>5040.6768000000002</v>
      </c>
      <c r="I5" s="105">
        <f t="shared" si="1"/>
        <v>2940.3948</v>
      </c>
      <c r="J5" s="105">
        <f t="shared" si="1"/>
        <v>4620.6203999999998</v>
      </c>
      <c r="K5" s="105">
        <f t="shared" si="1"/>
        <v>5040.6768000000002</v>
      </c>
      <c r="L5" s="106">
        <f t="shared" si="1"/>
        <v>6720.9023999999999</v>
      </c>
      <c r="M5" s="98">
        <f t="shared" si="0"/>
        <v>42005.64</v>
      </c>
    </row>
    <row r="6" spans="1:25" ht="15.6" thickTop="1" thickBot="1" x14ac:dyDescent="0.35">
      <c r="A6" s="100" t="s">
        <v>25</v>
      </c>
      <c r="B6" s="101" t="s">
        <v>26</v>
      </c>
      <c r="C6" s="102">
        <f>'REMANESCENTE DE OBRA'!S10</f>
        <v>5921.1905000000006</v>
      </c>
      <c r="D6" s="103">
        <v>1</v>
      </c>
      <c r="E6" s="107" t="s">
        <v>804</v>
      </c>
      <c r="F6" s="107" t="s">
        <v>804</v>
      </c>
      <c r="G6" s="107" t="s">
        <v>804</v>
      </c>
      <c r="H6" s="107" t="s">
        <v>804</v>
      </c>
      <c r="I6" s="107" t="s">
        <v>804</v>
      </c>
      <c r="J6" s="107" t="s">
        <v>804</v>
      </c>
      <c r="K6" s="107" t="s">
        <v>804</v>
      </c>
      <c r="L6" s="108" t="s">
        <v>804</v>
      </c>
      <c r="M6" s="97">
        <f t="shared" si="0"/>
        <v>1</v>
      </c>
    </row>
    <row r="7" spans="1:25" ht="15.6" thickTop="1" thickBot="1" x14ac:dyDescent="0.35">
      <c r="A7" s="100"/>
      <c r="B7" s="101"/>
      <c r="C7" s="102"/>
      <c r="D7" s="105">
        <f>D6*$C6</f>
        <v>5921.1905000000006</v>
      </c>
      <c r="E7" s="109"/>
      <c r="F7" s="107"/>
      <c r="G7" s="107"/>
      <c r="H7" s="107"/>
      <c r="I7" s="107"/>
      <c r="J7" s="107"/>
      <c r="K7" s="107"/>
      <c r="L7" s="108"/>
      <c r="M7" s="98">
        <f t="shared" si="0"/>
        <v>5921.1905000000006</v>
      </c>
    </row>
    <row r="8" spans="1:25" ht="15.6" thickTop="1" thickBot="1" x14ac:dyDescent="0.35">
      <c r="A8" s="100" t="s">
        <v>60</v>
      </c>
      <c r="B8" s="101" t="s">
        <v>61</v>
      </c>
      <c r="C8" s="102">
        <f>'REMANESCENTE DE OBRA'!S20</f>
        <v>52257.769650000002</v>
      </c>
      <c r="D8" s="107"/>
      <c r="E8" s="103">
        <v>0.5</v>
      </c>
      <c r="F8" s="103">
        <v>0.5</v>
      </c>
      <c r="G8" s="107" t="s">
        <v>804</v>
      </c>
      <c r="H8" s="107" t="s">
        <v>804</v>
      </c>
      <c r="I8" s="107" t="s">
        <v>804</v>
      </c>
      <c r="J8" s="107" t="s">
        <v>804</v>
      </c>
      <c r="K8" s="107" t="s">
        <v>804</v>
      </c>
      <c r="L8" s="108" t="s">
        <v>804</v>
      </c>
      <c r="M8" s="97">
        <f t="shared" si="0"/>
        <v>1</v>
      </c>
    </row>
    <row r="9" spans="1:25" ht="15.6" thickTop="1" thickBot="1" x14ac:dyDescent="0.35">
      <c r="A9" s="100"/>
      <c r="B9" s="101"/>
      <c r="C9" s="102"/>
      <c r="D9" s="107"/>
      <c r="E9" s="105">
        <f t="shared" ref="E9" si="2">E8*$C8</f>
        <v>26128.884825000001</v>
      </c>
      <c r="F9" s="105">
        <f>F8*$C8</f>
        <v>26128.884825000001</v>
      </c>
      <c r="G9" s="107"/>
      <c r="H9" s="107"/>
      <c r="I9" s="107"/>
      <c r="J9" s="107"/>
      <c r="K9" s="107"/>
      <c r="L9" s="108"/>
      <c r="M9" s="98">
        <f t="shared" si="0"/>
        <v>52257.769650000002</v>
      </c>
    </row>
    <row r="10" spans="1:25" ht="15.6" thickTop="1" thickBot="1" x14ac:dyDescent="0.35">
      <c r="A10" s="100" t="s">
        <v>121</v>
      </c>
      <c r="B10" s="101" t="s">
        <v>122</v>
      </c>
      <c r="C10" s="102">
        <f>'REMANESCENTE DE OBRA'!S41</f>
        <v>66189.066099999996</v>
      </c>
      <c r="D10" s="107"/>
      <c r="E10" s="107"/>
      <c r="F10" s="103">
        <v>0.05</v>
      </c>
      <c r="G10" s="103">
        <v>0.6</v>
      </c>
      <c r="H10" s="103">
        <v>0.35</v>
      </c>
      <c r="I10" s="107" t="s">
        <v>804</v>
      </c>
      <c r="J10" s="107" t="s">
        <v>804</v>
      </c>
      <c r="K10" s="107" t="s">
        <v>804</v>
      </c>
      <c r="L10" s="108" t="s">
        <v>804</v>
      </c>
      <c r="M10" s="97">
        <f t="shared" si="0"/>
        <v>1</v>
      </c>
    </row>
    <row r="11" spans="1:25" ht="15.6" thickTop="1" thickBot="1" x14ac:dyDescent="0.35">
      <c r="A11" s="100"/>
      <c r="B11" s="101"/>
      <c r="C11" s="102"/>
      <c r="D11" s="109"/>
      <c r="E11" s="109"/>
      <c r="F11" s="105">
        <f t="shared" ref="F11:G11" si="3">F10*$C10</f>
        <v>3309.453305</v>
      </c>
      <c r="G11" s="105">
        <f t="shared" si="3"/>
        <v>39713.439659999996</v>
      </c>
      <c r="H11" s="105">
        <f t="shared" ref="H11" si="4">H10*$C10</f>
        <v>23166.173134999997</v>
      </c>
      <c r="I11" s="107"/>
      <c r="J11" s="107"/>
      <c r="K11" s="107"/>
      <c r="L11" s="108"/>
      <c r="M11" s="98">
        <f t="shared" si="0"/>
        <v>66189.066099999996</v>
      </c>
    </row>
    <row r="12" spans="1:25" ht="15.6" thickTop="1" thickBot="1" x14ac:dyDescent="0.35">
      <c r="A12" s="100" t="s">
        <v>165</v>
      </c>
      <c r="B12" s="101" t="s">
        <v>166</v>
      </c>
      <c r="C12" s="102">
        <f>'REMANESCENTE DE OBRA'!S56</f>
        <v>5920.0399999999991</v>
      </c>
      <c r="D12" s="107"/>
      <c r="E12" s="107" t="s">
        <v>804</v>
      </c>
      <c r="F12" s="103">
        <v>0.8</v>
      </c>
      <c r="G12" s="107"/>
      <c r="H12" s="107" t="s">
        <v>804</v>
      </c>
      <c r="I12" s="103">
        <v>0.2</v>
      </c>
      <c r="J12" s="107" t="s">
        <v>804</v>
      </c>
      <c r="K12" s="107" t="s">
        <v>804</v>
      </c>
      <c r="L12" s="108" t="s">
        <v>804</v>
      </c>
      <c r="M12" s="97">
        <f t="shared" si="0"/>
        <v>1</v>
      </c>
    </row>
    <row r="13" spans="1:25" ht="15.6" thickTop="1" thickBot="1" x14ac:dyDescent="0.35">
      <c r="A13" s="100"/>
      <c r="B13" s="101"/>
      <c r="C13" s="102"/>
      <c r="D13" s="107"/>
      <c r="E13" s="107"/>
      <c r="F13" s="105">
        <f t="shared" ref="F13" si="5">F12*$C12</f>
        <v>4736.0319999999992</v>
      </c>
      <c r="G13" s="107"/>
      <c r="H13" s="107"/>
      <c r="I13" s="105">
        <f t="shared" ref="I13" si="6">I12*$C12</f>
        <v>1184.0079999999998</v>
      </c>
      <c r="J13" s="107"/>
      <c r="K13" s="107"/>
      <c r="L13" s="108"/>
      <c r="M13" s="98">
        <f t="shared" si="0"/>
        <v>5920.0399999999991</v>
      </c>
    </row>
    <row r="14" spans="1:25" ht="15.6" thickTop="1" thickBot="1" x14ac:dyDescent="0.35">
      <c r="A14" s="100" t="s">
        <v>176</v>
      </c>
      <c r="B14" s="101" t="s">
        <v>177</v>
      </c>
      <c r="C14" s="102">
        <f>'REMANESCENTE DE OBRA'!S60</f>
        <v>134315.84000000005</v>
      </c>
      <c r="D14" s="107"/>
      <c r="E14" s="107" t="s">
        <v>804</v>
      </c>
      <c r="F14" s="103">
        <v>0.2</v>
      </c>
      <c r="G14" s="103">
        <v>0.1</v>
      </c>
      <c r="H14" s="103">
        <v>0.15</v>
      </c>
      <c r="I14" s="107"/>
      <c r="J14" s="103">
        <v>0.2</v>
      </c>
      <c r="K14" s="103">
        <v>0.2</v>
      </c>
      <c r="L14" s="104">
        <v>0.15</v>
      </c>
      <c r="M14" s="97">
        <f t="shared" si="0"/>
        <v>1</v>
      </c>
    </row>
    <row r="15" spans="1:25" ht="15.6" thickTop="1" thickBot="1" x14ac:dyDescent="0.35">
      <c r="A15" s="100"/>
      <c r="B15" s="101"/>
      <c r="C15" s="102"/>
      <c r="D15" s="107"/>
      <c r="E15" s="107"/>
      <c r="F15" s="105">
        <f>F14*$C14</f>
        <v>26863.168000000012</v>
      </c>
      <c r="G15" s="105">
        <f t="shared" ref="G15" si="7">G14*$C14</f>
        <v>13431.584000000006</v>
      </c>
      <c r="H15" s="105">
        <f t="shared" ref="H15" si="8">H14*$C14</f>
        <v>20147.376000000007</v>
      </c>
      <c r="I15" s="107"/>
      <c r="J15" s="105">
        <f t="shared" ref="J15" si="9">J14*$C14</f>
        <v>26863.168000000012</v>
      </c>
      <c r="K15" s="105">
        <f t="shared" ref="K15" si="10">K14*$C14</f>
        <v>26863.168000000012</v>
      </c>
      <c r="L15" s="106">
        <f t="shared" ref="L15" si="11">L14*$C14</f>
        <v>20147.376000000007</v>
      </c>
      <c r="M15" s="98">
        <f t="shared" si="0"/>
        <v>134315.84000000005</v>
      </c>
    </row>
    <row r="16" spans="1:25" ht="15.6" thickTop="1" thickBot="1" x14ac:dyDescent="0.35">
      <c r="A16" s="100" t="s">
        <v>314</v>
      </c>
      <c r="B16" s="101" t="s">
        <v>315</v>
      </c>
      <c r="C16" s="102">
        <f>'REMANESCENTE DE OBRA'!S106</f>
        <v>6209.78</v>
      </c>
      <c r="D16" s="107"/>
      <c r="E16" s="107" t="s">
        <v>804</v>
      </c>
      <c r="F16" s="107" t="s">
        <v>804</v>
      </c>
      <c r="G16" s="107" t="s">
        <v>804</v>
      </c>
      <c r="H16" s="107" t="s">
        <v>804</v>
      </c>
      <c r="I16" s="107" t="s">
        <v>804</v>
      </c>
      <c r="J16" s="107" t="s">
        <v>804</v>
      </c>
      <c r="K16" s="103">
        <v>0.4</v>
      </c>
      <c r="L16" s="104">
        <v>0.6</v>
      </c>
      <c r="M16" s="97">
        <f t="shared" si="0"/>
        <v>1</v>
      </c>
    </row>
    <row r="17" spans="1:13" ht="15.6" thickTop="1" thickBot="1" x14ac:dyDescent="0.35">
      <c r="A17" s="100"/>
      <c r="B17" s="101"/>
      <c r="C17" s="102"/>
      <c r="D17" s="107"/>
      <c r="E17" s="107"/>
      <c r="F17" s="107"/>
      <c r="G17" s="107"/>
      <c r="H17" s="107"/>
      <c r="I17" s="107"/>
      <c r="J17" s="107"/>
      <c r="K17" s="105">
        <f t="shared" ref="K17" si="12">K16*$C16</f>
        <v>2483.9120000000003</v>
      </c>
      <c r="L17" s="106">
        <f t="shared" ref="L17" si="13">L16*$C16</f>
        <v>3725.8679999999995</v>
      </c>
      <c r="M17" s="98">
        <f t="shared" si="0"/>
        <v>6209.78</v>
      </c>
    </row>
    <row r="18" spans="1:13" ht="28.8" customHeight="1" thickTop="1" thickBot="1" x14ac:dyDescent="0.35">
      <c r="A18" s="100" t="s">
        <v>345</v>
      </c>
      <c r="B18" s="101" t="s">
        <v>346</v>
      </c>
      <c r="C18" s="102">
        <f>'REMANESCENTE DE OBRA'!S118</f>
        <v>25113.17</v>
      </c>
      <c r="D18" s="107"/>
      <c r="E18" s="107" t="s">
        <v>804</v>
      </c>
      <c r="F18" s="103">
        <v>0.05</v>
      </c>
      <c r="G18" s="103">
        <v>0.2</v>
      </c>
      <c r="H18" s="107"/>
      <c r="I18" s="107" t="s">
        <v>804</v>
      </c>
      <c r="J18" s="103">
        <v>0.1</v>
      </c>
      <c r="K18" s="103">
        <v>0.25</v>
      </c>
      <c r="L18" s="104">
        <v>0.4</v>
      </c>
      <c r="M18" s="97">
        <f t="shared" si="0"/>
        <v>1</v>
      </c>
    </row>
    <row r="19" spans="1:13" ht="15.6" thickTop="1" thickBot="1" x14ac:dyDescent="0.35">
      <c r="A19" s="100"/>
      <c r="B19" s="101"/>
      <c r="C19" s="102"/>
      <c r="D19" s="107"/>
      <c r="E19" s="107"/>
      <c r="F19" s="105">
        <f t="shared" ref="F19" si="14">F18*$C18</f>
        <v>1255.6585</v>
      </c>
      <c r="G19" s="105">
        <f t="shared" ref="G19" si="15">G18*$C18</f>
        <v>5022.634</v>
      </c>
      <c r="H19" s="107"/>
      <c r="I19" s="107"/>
      <c r="J19" s="105">
        <f t="shared" ref="J19" si="16">J18*$C18</f>
        <v>2511.317</v>
      </c>
      <c r="K19" s="105">
        <f t="shared" ref="K19" si="17">K18*$C18</f>
        <v>6278.2924999999996</v>
      </c>
      <c r="L19" s="106">
        <f t="shared" ref="L19" si="18">L18*$C18</f>
        <v>10045.268</v>
      </c>
      <c r="M19" s="98">
        <f t="shared" si="0"/>
        <v>25113.17</v>
      </c>
    </row>
    <row r="20" spans="1:13" ht="15.6" thickTop="1" thickBot="1" x14ac:dyDescent="0.35">
      <c r="A20" s="100" t="s">
        <v>377</v>
      </c>
      <c r="B20" s="101" t="s">
        <v>378</v>
      </c>
      <c r="C20" s="102">
        <f>'REMANESCENTE DE OBRA'!S129</f>
        <v>83698.270999999993</v>
      </c>
      <c r="D20" s="103">
        <v>0.2</v>
      </c>
      <c r="E20" s="103">
        <v>0.2</v>
      </c>
      <c r="F20" s="103">
        <v>0.4</v>
      </c>
      <c r="G20" s="107"/>
      <c r="H20" s="103">
        <v>0.1</v>
      </c>
      <c r="I20" s="107"/>
      <c r="J20" s="107"/>
      <c r="K20" s="103">
        <v>0.1</v>
      </c>
      <c r="L20" s="108" t="s">
        <v>804</v>
      </c>
      <c r="M20" s="97">
        <f t="shared" si="0"/>
        <v>1</v>
      </c>
    </row>
    <row r="21" spans="1:13" ht="15.6" thickTop="1" thickBot="1" x14ac:dyDescent="0.35">
      <c r="A21" s="100"/>
      <c r="B21" s="101"/>
      <c r="C21" s="102"/>
      <c r="D21" s="105">
        <f t="shared" ref="D21" si="19">D20*$C20</f>
        <v>16739.654200000001</v>
      </c>
      <c r="E21" s="105">
        <f t="shared" ref="E21:F21" si="20">E20*$C20</f>
        <v>16739.654200000001</v>
      </c>
      <c r="F21" s="105">
        <f t="shared" si="20"/>
        <v>33479.308400000002</v>
      </c>
      <c r="G21" s="107"/>
      <c r="H21" s="105">
        <f t="shared" ref="H21" si="21">H20*$C20</f>
        <v>8369.8271000000004</v>
      </c>
      <c r="I21" s="107"/>
      <c r="J21" s="107"/>
      <c r="K21" s="105">
        <f t="shared" ref="K21" si="22">K20*$C20</f>
        <v>8369.8271000000004</v>
      </c>
      <c r="L21" s="108"/>
      <c r="M21" s="98">
        <f t="shared" si="0"/>
        <v>83698.270999999993</v>
      </c>
    </row>
    <row r="22" spans="1:13" ht="15.6" thickTop="1" thickBot="1" x14ac:dyDescent="0.35">
      <c r="A22" s="100" t="s">
        <v>475</v>
      </c>
      <c r="B22" s="101" t="s">
        <v>476</v>
      </c>
      <c r="C22" s="102">
        <f>'REMANESCENTE DE OBRA'!S164</f>
        <v>110775.21160000001</v>
      </c>
      <c r="D22" s="107"/>
      <c r="E22" s="103">
        <v>0.5</v>
      </c>
      <c r="F22" s="107" t="s">
        <v>804</v>
      </c>
      <c r="G22" s="103">
        <v>0.5</v>
      </c>
      <c r="H22" s="107"/>
      <c r="I22" s="107"/>
      <c r="J22" s="107" t="s">
        <v>804</v>
      </c>
      <c r="K22" s="107" t="s">
        <v>804</v>
      </c>
      <c r="L22" s="108" t="s">
        <v>804</v>
      </c>
      <c r="M22" s="97">
        <f t="shared" si="0"/>
        <v>1</v>
      </c>
    </row>
    <row r="23" spans="1:13" ht="15.6" thickTop="1" thickBot="1" x14ac:dyDescent="0.35">
      <c r="A23" s="100"/>
      <c r="B23" s="101"/>
      <c r="C23" s="102"/>
      <c r="D23" s="107"/>
      <c r="E23" s="105">
        <f t="shared" ref="E23" si="23">E22*$C22</f>
        <v>55387.605800000005</v>
      </c>
      <c r="F23" s="107"/>
      <c r="G23" s="105">
        <f t="shared" ref="G23" si="24">G22*$C22</f>
        <v>55387.605800000005</v>
      </c>
      <c r="H23" s="107"/>
      <c r="I23" s="107"/>
      <c r="J23" s="107"/>
      <c r="K23" s="107"/>
      <c r="L23" s="108"/>
      <c r="M23" s="98">
        <f t="shared" si="0"/>
        <v>110775.21160000001</v>
      </c>
    </row>
    <row r="24" spans="1:13" ht="15.6" thickTop="1" thickBot="1" x14ac:dyDescent="0.35">
      <c r="A24" s="100" t="s">
        <v>507</v>
      </c>
      <c r="B24" s="101" t="s">
        <v>508</v>
      </c>
      <c r="C24" s="102">
        <f>'REMANESCENTE DE OBRA'!S175</f>
        <v>98300.38519999999</v>
      </c>
      <c r="D24" s="107"/>
      <c r="E24" s="107"/>
      <c r="F24" s="103">
        <v>0.1</v>
      </c>
      <c r="G24" s="103">
        <v>0.2</v>
      </c>
      <c r="H24" s="103">
        <v>0.3</v>
      </c>
      <c r="I24" s="103">
        <v>0.4</v>
      </c>
      <c r="J24" s="103"/>
      <c r="K24" s="107" t="s">
        <v>804</v>
      </c>
      <c r="L24" s="108" t="s">
        <v>804</v>
      </c>
      <c r="M24" s="97">
        <f t="shared" si="0"/>
        <v>1</v>
      </c>
    </row>
    <row r="25" spans="1:13" ht="15.6" thickTop="1" thickBot="1" x14ac:dyDescent="0.35">
      <c r="A25" s="100"/>
      <c r="B25" s="101"/>
      <c r="C25" s="102"/>
      <c r="D25" s="109"/>
      <c r="E25" s="107"/>
      <c r="F25" s="105">
        <f t="shared" ref="F25" si="25">F24*$C24</f>
        <v>9830.0385200000001</v>
      </c>
      <c r="G25" s="105">
        <f t="shared" ref="G25" si="26">G24*$C24</f>
        <v>19660.07704</v>
      </c>
      <c r="H25" s="105">
        <f t="shared" ref="H25" si="27">H24*$C24</f>
        <v>29490.115559999995</v>
      </c>
      <c r="I25" s="105">
        <f t="shared" ref="I25" si="28">I24*$C24</f>
        <v>39320.15408</v>
      </c>
      <c r="J25" s="105"/>
      <c r="K25" s="107"/>
      <c r="L25" s="108"/>
      <c r="M25" s="98">
        <f t="shared" si="0"/>
        <v>98300.38519999999</v>
      </c>
    </row>
    <row r="26" spans="1:13" ht="15.6" thickTop="1" thickBot="1" x14ac:dyDescent="0.35">
      <c r="A26" s="100" t="s">
        <v>536</v>
      </c>
      <c r="B26" s="101" t="s">
        <v>537</v>
      </c>
      <c r="C26" s="102">
        <f>'REMANESCENTE DE OBRA'!S185</f>
        <v>109477.80137499998</v>
      </c>
      <c r="D26" s="107"/>
      <c r="E26" s="107"/>
      <c r="F26" s="103">
        <v>0.1</v>
      </c>
      <c r="G26" s="107" t="s">
        <v>804</v>
      </c>
      <c r="H26" s="103">
        <v>0.15</v>
      </c>
      <c r="I26" s="103">
        <v>0.15</v>
      </c>
      <c r="J26" s="103">
        <v>0.4</v>
      </c>
      <c r="K26" s="103">
        <v>0.2</v>
      </c>
      <c r="L26" s="108" t="s">
        <v>804</v>
      </c>
      <c r="M26" s="97">
        <f t="shared" si="0"/>
        <v>1</v>
      </c>
    </row>
    <row r="27" spans="1:13" ht="15.6" thickTop="1" thickBot="1" x14ac:dyDescent="0.35">
      <c r="A27" s="100"/>
      <c r="B27" s="101"/>
      <c r="C27" s="102"/>
      <c r="D27" s="107"/>
      <c r="E27" s="107"/>
      <c r="F27" s="105">
        <f t="shared" ref="F27:H27" si="29">F26*$C26</f>
        <v>10947.780137499998</v>
      </c>
      <c r="G27" s="107"/>
      <c r="H27" s="105">
        <f t="shared" si="29"/>
        <v>16421.670206249997</v>
      </c>
      <c r="I27" s="105">
        <f t="shared" ref="I27" si="30">I26*$C26</f>
        <v>16421.670206249997</v>
      </c>
      <c r="J27" s="105">
        <f t="shared" ref="J27" si="31">J26*$C26</f>
        <v>43791.120549999992</v>
      </c>
      <c r="K27" s="105">
        <f t="shared" ref="K27" si="32">K26*$C26</f>
        <v>21895.560274999996</v>
      </c>
      <c r="L27" s="108"/>
      <c r="M27" s="98">
        <f t="shared" si="0"/>
        <v>109477.80137499998</v>
      </c>
    </row>
    <row r="28" spans="1:13" ht="15.6" thickTop="1" thickBot="1" x14ac:dyDescent="0.35">
      <c r="A28" s="100" t="s">
        <v>570</v>
      </c>
      <c r="B28" s="101" t="s">
        <v>571</v>
      </c>
      <c r="C28" s="102">
        <f>'REMANESCENTE DE OBRA'!S198</f>
        <v>38607.8269</v>
      </c>
      <c r="D28" s="107"/>
      <c r="E28" s="107" t="s">
        <v>804</v>
      </c>
      <c r="F28" s="107" t="s">
        <v>804</v>
      </c>
      <c r="G28" s="107" t="s">
        <v>804</v>
      </c>
      <c r="H28" s="107" t="s">
        <v>804</v>
      </c>
      <c r="I28" s="107" t="s">
        <v>804</v>
      </c>
      <c r="J28" s="103">
        <v>0.3</v>
      </c>
      <c r="K28" s="103">
        <v>0.35</v>
      </c>
      <c r="L28" s="104">
        <v>0.35</v>
      </c>
      <c r="M28" s="97">
        <f t="shared" si="0"/>
        <v>0.99999999999999989</v>
      </c>
    </row>
    <row r="29" spans="1:13" ht="15.6" thickTop="1" thickBot="1" x14ac:dyDescent="0.35">
      <c r="A29" s="100"/>
      <c r="B29" s="101"/>
      <c r="C29" s="102"/>
      <c r="D29" s="107"/>
      <c r="E29" s="107"/>
      <c r="F29" s="107"/>
      <c r="G29" s="107"/>
      <c r="H29" s="107"/>
      <c r="I29" s="107"/>
      <c r="J29" s="105">
        <f t="shared" ref="J29" si="33">J28*$C28</f>
        <v>11582.34807</v>
      </c>
      <c r="K29" s="105">
        <f t="shared" ref="K29" si="34">K28*$C28</f>
        <v>13512.739415</v>
      </c>
      <c r="L29" s="106">
        <f t="shared" ref="L29" si="35">L28*$C28</f>
        <v>13512.739415</v>
      </c>
      <c r="M29" s="98">
        <f t="shared" si="0"/>
        <v>38607.8269</v>
      </c>
    </row>
    <row r="30" spans="1:13" ht="15.6" thickTop="1" thickBot="1" x14ac:dyDescent="0.35">
      <c r="A30" s="100" t="s">
        <v>596</v>
      </c>
      <c r="B30" s="101" t="s">
        <v>597</v>
      </c>
      <c r="C30" s="102">
        <f>'REMANESCENTE DE OBRA'!S207</f>
        <v>60732.743299999995</v>
      </c>
      <c r="D30" s="107"/>
      <c r="E30" s="107" t="s">
        <v>804</v>
      </c>
      <c r="F30" s="107" t="s">
        <v>804</v>
      </c>
      <c r="G30" s="107" t="s">
        <v>804</v>
      </c>
      <c r="H30" s="107" t="s">
        <v>804</v>
      </c>
      <c r="I30" s="107" t="s">
        <v>804</v>
      </c>
      <c r="J30" s="103">
        <v>0.2</v>
      </c>
      <c r="K30" s="103">
        <v>0.4</v>
      </c>
      <c r="L30" s="104">
        <v>0.4</v>
      </c>
      <c r="M30" s="97">
        <f t="shared" si="0"/>
        <v>1</v>
      </c>
    </row>
    <row r="31" spans="1:13" ht="15.6" thickTop="1" thickBot="1" x14ac:dyDescent="0.35">
      <c r="A31" s="100"/>
      <c r="B31" s="101"/>
      <c r="C31" s="102"/>
      <c r="D31" s="107"/>
      <c r="E31" s="107"/>
      <c r="F31" s="107"/>
      <c r="G31" s="107"/>
      <c r="H31" s="107"/>
      <c r="I31" s="107"/>
      <c r="J31" s="105">
        <f t="shared" ref="J31" si="36">J30*$C30</f>
        <v>12146.54866</v>
      </c>
      <c r="K31" s="105">
        <f t="shared" ref="K31" si="37">K30*$C30</f>
        <v>24293.097320000001</v>
      </c>
      <c r="L31" s="106">
        <f t="shared" ref="L31" si="38">L30*$C30</f>
        <v>24293.097320000001</v>
      </c>
      <c r="M31" s="98">
        <f t="shared" si="0"/>
        <v>60732.743300000002</v>
      </c>
    </row>
    <row r="32" spans="1:13" ht="15.6" thickTop="1" thickBot="1" x14ac:dyDescent="0.35">
      <c r="A32" s="100" t="s">
        <v>647</v>
      </c>
      <c r="B32" s="101" t="s">
        <v>648</v>
      </c>
      <c r="C32" s="102">
        <f>'REMANESCENTE DE OBRA'!S224</f>
        <v>10203.221999999998</v>
      </c>
      <c r="D32" s="107"/>
      <c r="E32" s="107" t="s">
        <v>804</v>
      </c>
      <c r="F32" s="107" t="s">
        <v>804</v>
      </c>
      <c r="G32" s="107" t="s">
        <v>804</v>
      </c>
      <c r="H32" s="107" t="s">
        <v>804</v>
      </c>
      <c r="I32" s="107" t="s">
        <v>804</v>
      </c>
      <c r="J32" s="107" t="s">
        <v>804</v>
      </c>
      <c r="K32" s="107" t="s">
        <v>804</v>
      </c>
      <c r="L32" s="104">
        <v>1</v>
      </c>
      <c r="M32" s="97">
        <f t="shared" si="0"/>
        <v>1</v>
      </c>
    </row>
    <row r="33" spans="1:13" ht="15.6" thickTop="1" thickBot="1" x14ac:dyDescent="0.35">
      <c r="A33" s="100"/>
      <c r="B33" s="101"/>
      <c r="C33" s="102"/>
      <c r="D33" s="107"/>
      <c r="E33" s="107"/>
      <c r="F33" s="107"/>
      <c r="G33" s="107"/>
      <c r="H33" s="107"/>
      <c r="I33" s="107"/>
      <c r="J33" s="107"/>
      <c r="K33" s="107"/>
      <c r="L33" s="106">
        <f t="shared" ref="L33" si="39">L32*$C32</f>
        <v>10203.221999999998</v>
      </c>
      <c r="M33" s="98">
        <f t="shared" si="0"/>
        <v>10203.221999999998</v>
      </c>
    </row>
    <row r="34" spans="1:13" ht="15.6" thickTop="1" thickBot="1" x14ac:dyDescent="0.35">
      <c r="A34" s="100" t="s">
        <v>675</v>
      </c>
      <c r="B34" s="101" t="s">
        <v>676</v>
      </c>
      <c r="C34" s="102">
        <f>'REMANESCENTE DE OBRA'!S233</f>
        <v>38777.211999999992</v>
      </c>
      <c r="D34" s="107"/>
      <c r="E34" s="107" t="s">
        <v>804</v>
      </c>
      <c r="F34" s="107" t="s">
        <v>804</v>
      </c>
      <c r="G34" s="107" t="s">
        <v>804</v>
      </c>
      <c r="H34" s="107" t="s">
        <v>804</v>
      </c>
      <c r="I34" s="107" t="s">
        <v>804</v>
      </c>
      <c r="J34" s="107" t="s">
        <v>804</v>
      </c>
      <c r="K34" s="107" t="s">
        <v>804</v>
      </c>
      <c r="L34" s="104">
        <v>1</v>
      </c>
      <c r="M34" s="97">
        <f t="shared" si="0"/>
        <v>1</v>
      </c>
    </row>
    <row r="35" spans="1:13" ht="15.6" thickTop="1" thickBot="1" x14ac:dyDescent="0.35">
      <c r="A35" s="100"/>
      <c r="B35" s="101"/>
      <c r="C35" s="102"/>
      <c r="D35" s="107"/>
      <c r="E35" s="107"/>
      <c r="F35" s="107"/>
      <c r="G35" s="107"/>
      <c r="H35" s="107"/>
      <c r="I35" s="107"/>
      <c r="J35" s="107"/>
      <c r="K35" s="107"/>
      <c r="L35" s="106">
        <f t="shared" ref="L35" si="40">L34*$C34</f>
        <v>38777.211999999992</v>
      </c>
      <c r="M35" s="98">
        <f t="shared" si="0"/>
        <v>38777.211999999992</v>
      </c>
    </row>
    <row r="36" spans="1:13" ht="15.6" thickTop="1" thickBot="1" x14ac:dyDescent="0.35">
      <c r="A36" s="100" t="s">
        <v>777</v>
      </c>
      <c r="B36" s="101" t="s">
        <v>778</v>
      </c>
      <c r="C36" s="102">
        <f>'REMANESCENTE DE OBRA'!S268</f>
        <v>27707.41</v>
      </c>
      <c r="D36" s="107"/>
      <c r="E36" s="107" t="s">
        <v>804</v>
      </c>
      <c r="F36" s="107" t="s">
        <v>804</v>
      </c>
      <c r="G36" s="107" t="s">
        <v>804</v>
      </c>
      <c r="H36" s="107" t="s">
        <v>804</v>
      </c>
      <c r="I36" s="107" t="s">
        <v>804</v>
      </c>
      <c r="J36" s="107" t="s">
        <v>804</v>
      </c>
      <c r="K36" s="107" t="s">
        <v>804</v>
      </c>
      <c r="L36" s="104">
        <v>1</v>
      </c>
      <c r="M36" s="97">
        <f t="shared" si="0"/>
        <v>1</v>
      </c>
    </row>
    <row r="37" spans="1:13" ht="15.6" thickTop="1" thickBot="1" x14ac:dyDescent="0.35">
      <c r="A37" s="110"/>
      <c r="B37" s="111"/>
      <c r="C37" s="112"/>
      <c r="D37" s="113"/>
      <c r="E37" s="113"/>
      <c r="F37" s="113"/>
      <c r="G37" s="113"/>
      <c r="H37" s="113"/>
      <c r="I37" s="113"/>
      <c r="J37" s="113"/>
      <c r="K37" s="113"/>
      <c r="L37" s="114">
        <f t="shared" ref="L37" si="41">L36*$C36</f>
        <v>27707.41</v>
      </c>
      <c r="M37" s="98">
        <f t="shared" si="0"/>
        <v>27707.41</v>
      </c>
    </row>
    <row r="38" spans="1:13" x14ac:dyDescent="0.3">
      <c r="A38" s="153" t="s">
        <v>805</v>
      </c>
      <c r="B38" s="154"/>
      <c r="C38" s="115">
        <f>SUM(C4:C36)</f>
        <v>916212.5796249999</v>
      </c>
      <c r="D38" s="116">
        <f>D39/$C$38</f>
        <v>2.6108584876438527E-2</v>
      </c>
      <c r="E38" s="116">
        <f t="shared" ref="E38:L38" si="42">E39/$C$38</f>
        <v>0.11228482069860558</v>
      </c>
      <c r="F38" s="116">
        <f t="shared" si="42"/>
        <v>0.1331689387384731</v>
      </c>
      <c r="G38" s="116">
        <f t="shared" si="42"/>
        <v>0.15227490825011714</v>
      </c>
      <c r="H38" s="116">
        <f t="shared" si="42"/>
        <v>0.11202186161126299</v>
      </c>
      <c r="I38" s="116">
        <f t="shared" si="42"/>
        <v>6.5340979176200437E-2</v>
      </c>
      <c r="J38" s="116">
        <f t="shared" si="42"/>
        <v>0.11079865626986862</v>
      </c>
      <c r="K38" s="116">
        <f t="shared" si="42"/>
        <v>0.11868127094970198</v>
      </c>
      <c r="L38" s="117">
        <f t="shared" si="42"/>
        <v>0.1693199794293318</v>
      </c>
      <c r="M38" s="99"/>
    </row>
    <row r="39" spans="1:13" x14ac:dyDescent="0.3">
      <c r="A39" s="145" t="s">
        <v>808</v>
      </c>
      <c r="B39" s="146"/>
      <c r="C39" s="118"/>
      <c r="D39" s="119">
        <f>D5+D7+D9+D11+D13+D15+D17+D19+D21+D25+D27+D23+D29+D31+D33+D35+D37</f>
        <v>23921.013900000002</v>
      </c>
      <c r="E39" s="119">
        <f t="shared" ref="E39:M39" si="43">E5+E7+E9+E11+E13+E15+E17+E19+E21+E25+E27+E23+E29+E31+E33+E35+E37</f>
        <v>102876.76522500001</v>
      </c>
      <c r="F39" s="119">
        <f>F5+F7+F9+F11+F13+F15+F17+F19+F21+F25+F27+F23+F29+F31+F33+F35+F37</f>
        <v>122011.05688750002</v>
      </c>
      <c r="G39" s="119">
        <f t="shared" si="43"/>
        <v>139516.18650000001</v>
      </c>
      <c r="H39" s="119">
        <f t="shared" si="43"/>
        <v>102635.83880125001</v>
      </c>
      <c r="I39" s="119">
        <f>I5+I7+I9+I11+I13+I15+I17+I19+I21+I25+I27+I23+I29+I31+I33+I35+I37</f>
        <v>59866.227086250001</v>
      </c>
      <c r="J39" s="119">
        <f t="shared" si="43"/>
        <v>101515.12268</v>
      </c>
      <c r="K39" s="119">
        <f t="shared" si="43"/>
        <v>108737.27341000001</v>
      </c>
      <c r="L39" s="120">
        <f t="shared" si="43"/>
        <v>155133.09513500001</v>
      </c>
      <c r="M39" s="120">
        <f t="shared" si="43"/>
        <v>916212.5796249999</v>
      </c>
    </row>
    <row r="40" spans="1:13" x14ac:dyDescent="0.3">
      <c r="A40" s="145" t="s">
        <v>806</v>
      </c>
      <c r="B40" s="146"/>
      <c r="C40" s="118"/>
      <c r="D40" s="121">
        <f>D38</f>
        <v>2.6108584876438527E-2</v>
      </c>
      <c r="E40" s="121">
        <f>D40+E38</f>
        <v>0.13839340557504412</v>
      </c>
      <c r="F40" s="121">
        <f t="shared" ref="F40:L40" si="44">E40+F38</f>
        <v>0.27156234431351722</v>
      </c>
      <c r="G40" s="121">
        <f t="shared" si="44"/>
        <v>0.42383725256363436</v>
      </c>
      <c r="H40" s="121">
        <f t="shared" si="44"/>
        <v>0.5358591141748974</v>
      </c>
      <c r="I40" s="121">
        <f t="shared" si="44"/>
        <v>0.60120009335109781</v>
      </c>
      <c r="J40" s="121">
        <f t="shared" si="44"/>
        <v>0.71199874962096643</v>
      </c>
      <c r="K40" s="121">
        <f t="shared" si="44"/>
        <v>0.83068002057066836</v>
      </c>
      <c r="L40" s="122">
        <f t="shared" si="44"/>
        <v>1.0000000000000002</v>
      </c>
    </row>
    <row r="41" spans="1:13" ht="15" thickBot="1" x14ac:dyDescent="0.35">
      <c r="A41" s="147" t="s">
        <v>807</v>
      </c>
      <c r="B41" s="148"/>
      <c r="C41" s="123"/>
      <c r="D41" s="124">
        <f>D39</f>
        <v>23921.013900000002</v>
      </c>
      <c r="E41" s="124">
        <f>D41+E39</f>
        <v>126797.77912500002</v>
      </c>
      <c r="F41" s="124">
        <f t="shared" ref="F41:L41" si="45">E41+F39</f>
        <v>248808.83601250005</v>
      </c>
      <c r="G41" s="124">
        <f t="shared" si="45"/>
        <v>388325.02251250006</v>
      </c>
      <c r="H41" s="124">
        <f t="shared" si="45"/>
        <v>490960.86131375004</v>
      </c>
      <c r="I41" s="124">
        <f t="shared" si="45"/>
        <v>550827.08840000001</v>
      </c>
      <c r="J41" s="124">
        <f t="shared" si="45"/>
        <v>652342.21108000004</v>
      </c>
      <c r="K41" s="124">
        <f t="shared" si="45"/>
        <v>761079.48449000006</v>
      </c>
      <c r="L41" s="125">
        <f t="shared" si="45"/>
        <v>916212.57962500001</v>
      </c>
    </row>
    <row r="42" spans="1:13" ht="7.8" customHeight="1" x14ac:dyDescent="0.3">
      <c r="A42" s="126"/>
      <c r="B42" s="126"/>
      <c r="C42" s="126"/>
      <c r="D42" s="126"/>
      <c r="E42" s="126"/>
      <c r="F42" s="126"/>
      <c r="G42" s="126"/>
    </row>
    <row r="43" spans="1:13" x14ac:dyDescent="0.3">
      <c r="B43" s="1" t="str">
        <f>'REMANESCENTE DE OBRA'!D275</f>
        <v>Santa Maria, 05 de novembro de 2025.</v>
      </c>
      <c r="C43" s="127"/>
      <c r="D43" s="127"/>
      <c r="E43" s="127"/>
      <c r="F43" s="127"/>
      <c r="G43" s="127"/>
      <c r="H43" s="127"/>
      <c r="I43" s="127"/>
    </row>
    <row r="44" spans="1:13" x14ac:dyDescent="0.3">
      <c r="C44" s="128" t="s">
        <v>810</v>
      </c>
      <c r="E44" s="129"/>
      <c r="F44" s="129"/>
      <c r="G44" s="129"/>
      <c r="H44" s="130"/>
      <c r="I44" s="128"/>
    </row>
    <row r="45" spans="1:13" x14ac:dyDescent="0.3">
      <c r="C45" s="128" t="s">
        <v>811</v>
      </c>
      <c r="E45" s="129"/>
      <c r="F45" s="129"/>
      <c r="G45" s="129"/>
      <c r="H45" s="130"/>
      <c r="I45" s="128"/>
    </row>
    <row r="46" spans="1:13" x14ac:dyDescent="0.3">
      <c r="B46" s="131"/>
    </row>
  </sheetData>
  <mergeCells count="7">
    <mergeCell ref="A40:B40"/>
    <mergeCell ref="A41:B41"/>
    <mergeCell ref="A1:B1"/>
    <mergeCell ref="C1:I1"/>
    <mergeCell ref="A2:G2"/>
    <mergeCell ref="A38:B38"/>
    <mergeCell ref="A39:B39"/>
  </mergeCells>
  <printOptions horizontalCentered="1" verticalCentered="1"/>
  <pageMargins left="0.51181102362204722" right="0.51181102362204722" top="0.98425196850393704" bottom="0.98425196850393704" header="0.51181102362204722" footer="0.51181102362204722"/>
  <pageSetup paperSize="8" scale="98" orientation="landscape" r:id="rId1"/>
  <headerFooter>
    <oddHeader>&amp;L &amp;C &amp;R</oddHeader>
    <oddFooter>&amp;L &amp;C 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e88269-3fab-46a8-8f3a-6305844d8d4c">
      <Terms xmlns="http://schemas.microsoft.com/office/infopath/2007/PartnerControls"/>
    </lcf76f155ced4ddcb4097134ff3c332f>
    <TaxCatchAll xmlns="b39760f8-22c5-4d65-8184-bfc11f72b2d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8AC055475F1C48A4AD60EF5B4A8A71" ma:contentTypeVersion="18" ma:contentTypeDescription="Crie um novo documento." ma:contentTypeScope="" ma:versionID="8fca714d0aa13974c10fecebd2f96916">
  <xsd:schema xmlns:xsd="http://www.w3.org/2001/XMLSchema" xmlns:xs="http://www.w3.org/2001/XMLSchema" xmlns:p="http://schemas.microsoft.com/office/2006/metadata/properties" xmlns:ns2="78e88269-3fab-46a8-8f3a-6305844d8d4c" xmlns:ns3="b39760f8-22c5-4d65-8184-bfc11f72b2d6" targetNamespace="http://schemas.microsoft.com/office/2006/metadata/properties" ma:root="true" ma:fieldsID="77364913997baffbb1d1cae47339de77" ns2:_="" ns3:_="">
    <xsd:import namespace="78e88269-3fab-46a8-8f3a-6305844d8d4c"/>
    <xsd:import namespace="b39760f8-22c5-4d65-8184-bfc11f72b2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e88269-3fab-46a8-8f3a-6305844d8d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2078c8-8553-4621-a0c0-133e4e9ba1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760f8-22c5-4d65-8184-bfc11f72b2d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741252-8922-4bab-be2a-f91f1fe08daa}" ma:internalName="TaxCatchAll" ma:showField="CatchAllData" ma:web="b39760f8-22c5-4d65-8184-bfc11f72b2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B7026A-6AFD-494F-A954-6D8A7336F6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4DE2EC-4480-4105-8C51-0DA2DC475D09}">
  <ds:schemaRefs>
    <ds:schemaRef ds:uri="78e88269-3fab-46a8-8f3a-6305844d8d4c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b39760f8-22c5-4d65-8184-bfc11f72b2d6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865059B-147D-4DDB-8312-ED5D0756E2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e88269-3fab-46a8-8f3a-6305844d8d4c"/>
    <ds:schemaRef ds:uri="b39760f8-22c5-4d65-8184-bfc11f72b2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REMANESCENTE DE OBRA</vt:lpstr>
      <vt:lpstr>CRONOGRAMA REMANESCENTE</vt:lpstr>
      <vt:lpstr>'CRONOGRAMA REMANESCENTE'!Area_de_impressao</vt:lpstr>
      <vt:lpstr>'REMANESCENTE DE OBRA'!Area_de_impressao</vt:lpstr>
      <vt:lpstr>'REMANESCENTE DE OBRA'!Titulos_de_impressao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Leticia Zorzela</cp:lastModifiedBy>
  <cp:revision>0</cp:revision>
  <cp:lastPrinted>2025-11-05T20:02:33Z</cp:lastPrinted>
  <dcterms:created xsi:type="dcterms:W3CDTF">2025-01-30T19:16:37Z</dcterms:created>
  <dcterms:modified xsi:type="dcterms:W3CDTF">2025-11-05T20:02:36Z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0x010100398AC055475F1C48A4AD60EF5B4A8A71</vt:lpwstr>
  </property>
  <property fmtid="{D5CDD505-2E9C-101B-9397-08002B2CF9AE}" pid="3" name="MediaServiceImageTags">
    <vt:lpwstr/>
  </property>
</Properties>
</file>